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18870" windowHeight="9990"/>
  </bookViews>
  <sheets>
    <sheet name="C.G. Limits BH06" sheetId="117" r:id="rId1"/>
    <sheet name="HOGE" sheetId="1" r:id="rId2"/>
    <sheet name="HOGE Tabelle" sheetId="118" r:id="rId3"/>
    <sheet name="Fuel loading" sheetId="116" r:id="rId4"/>
  </sheets>
  <definedNames>
    <definedName name="_xlnm.Print_Area" localSheetId="0">'C.G. Limits BH06'!$A$1:$K$66</definedName>
  </definedNames>
  <calcPr calcId="125725"/>
  <customWorkbookViews>
    <customWorkbookView name="HELICOPTAIR.CH - Persönliche Ansicht" guid="{2E47951E-FEBF-42C7-82EE-4721E2889EE1}" mergeInterval="0" personalView="1" maximized="1" windowWidth="1276" windowHeight="826" activeSheetId="1" showComments="commNone"/>
    <customWorkbookView name="Ihr Benutzername - Persönliche Ansicht" guid="{71B1B519-F616-49EE-A235-3E2FEF5322DB}" mergeInterval="0" personalView="1" maximized="1" windowWidth="1276" windowHeight="826" activeSheetId="1" showComments="commNone"/>
    <customWorkbookView name="Mario Lang - Persönliche Ansicht" guid="{CEE75F00-B7CC-11D7-A9D8-F31279DC4C48}" mergeInterval="0" personalView="1" maximized="1" windowWidth="1020" windowHeight="605" activeSheetId="1"/>
  </customWorkbookViews>
</workbook>
</file>

<file path=xl/calcChain.xml><?xml version="1.0" encoding="utf-8"?>
<calcChain xmlns="http://schemas.openxmlformats.org/spreadsheetml/2006/main">
  <c r="I4" i="117"/>
  <c r="G10" l="1"/>
  <c r="I10" s="1"/>
  <c r="G11"/>
  <c r="I11" s="1"/>
  <c r="G12"/>
  <c r="K12" s="1"/>
  <c r="G13"/>
  <c r="I13" s="1"/>
  <c r="G8"/>
  <c r="G9" s="1"/>
  <c r="G14"/>
  <c r="K14" s="1"/>
  <c r="G17"/>
  <c r="D20"/>
  <c r="E21"/>
  <c r="A33" s="1"/>
  <c r="B33" s="1"/>
  <c r="C33" s="1"/>
  <c r="B30"/>
  <c r="C30" s="1"/>
  <c r="A30"/>
  <c r="E18"/>
  <c r="K4"/>
  <c r="I7"/>
  <c r="K7"/>
  <c r="D17"/>
  <c r="D18" s="1"/>
  <c r="F17"/>
  <c r="H17"/>
  <c r="F9"/>
  <c r="F15" s="1"/>
  <c r="K11"/>
  <c r="I12" l="1"/>
  <c r="I8"/>
  <c r="G21"/>
  <c r="K13"/>
  <c r="H21"/>
  <c r="I17"/>
  <c r="I14"/>
  <c r="K10"/>
  <c r="L11"/>
  <c r="G15"/>
  <c r="F16" s="1"/>
  <c r="E16" s="1"/>
  <c r="D16" s="1"/>
  <c r="F21"/>
  <c r="F22" s="1"/>
  <c r="E22"/>
  <c r="D21"/>
  <c r="D22" s="1"/>
  <c r="G18"/>
  <c r="F18" s="1"/>
  <c r="K8"/>
  <c r="I15" l="1"/>
  <c r="I18" s="1"/>
  <c r="H18" s="1"/>
  <c r="I21"/>
  <c r="K15"/>
  <c r="K18" s="1"/>
  <c r="G22"/>
  <c r="F24"/>
  <c r="F25" s="1"/>
  <c r="F26" s="1"/>
  <c r="F27" s="1"/>
  <c r="F28" s="1"/>
  <c r="F29" s="1"/>
  <c r="F30" s="1"/>
  <c r="F31" s="1"/>
  <c r="F32" s="1"/>
  <c r="F33" s="1"/>
  <c r="L15"/>
  <c r="I22" l="1"/>
  <c r="H15"/>
  <c r="H22"/>
  <c r="J15"/>
  <c r="J18" s="1"/>
  <c r="K22"/>
  <c r="J22"/>
</calcChain>
</file>

<file path=xl/comments1.xml><?xml version="1.0" encoding="utf-8"?>
<comments xmlns="http://schemas.openxmlformats.org/spreadsheetml/2006/main">
  <authors>
    <author>HELICOPTAIR.CH</author>
  </authors>
  <commentList>
    <comment ref="F8" authorId="0">
      <text>
        <r>
          <rPr>
            <b/>
            <sz val="8"/>
            <color indexed="81"/>
            <rFont val="Tahoma"/>
          </rPr>
          <t>Gewicht Pilot in Kg.
(min. front seat weight 77.1 Kg / 170 lbs)</t>
        </r>
      </text>
    </comment>
    <comment ref="F10" authorId="0">
      <text>
        <r>
          <rPr>
            <b/>
            <sz val="8"/>
            <color indexed="81"/>
            <rFont val="Tahoma"/>
          </rPr>
          <t>Gewicht Passagier vorne in Kg.</t>
        </r>
        <r>
          <rPr>
            <sz val="8"/>
            <color indexed="81"/>
            <rFont val="Tahoma"/>
          </rPr>
          <t xml:space="preserve">
</t>
        </r>
      </text>
    </comment>
    <comment ref="F11" authorId="0">
      <text>
        <r>
          <rPr>
            <b/>
            <sz val="8"/>
            <color indexed="81"/>
            <rFont val="Tahoma"/>
          </rPr>
          <t>Gewicht Passagier hinten links in Kg.</t>
        </r>
        <r>
          <rPr>
            <sz val="8"/>
            <color indexed="81"/>
            <rFont val="Tahoma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</rPr>
          <t>Gewicht Passagier hinten rechts in Kg.</t>
        </r>
      </text>
    </comment>
    <comment ref="F13" authorId="0">
      <text>
        <r>
          <rPr>
            <b/>
            <sz val="8"/>
            <color indexed="81"/>
            <rFont val="Tahoma"/>
          </rPr>
          <t>Gewicht Passagier hinten mitte in Kg.</t>
        </r>
      </text>
    </comment>
    <comment ref="F14" authorId="0">
      <text>
        <r>
          <rPr>
            <b/>
            <sz val="8"/>
            <color indexed="81"/>
            <rFont val="Tahoma"/>
          </rPr>
          <t>Gewicht Gepäck in Kg.</t>
        </r>
        <r>
          <rPr>
            <sz val="8"/>
            <color indexed="81"/>
            <rFont val="Tahoma"/>
          </rPr>
          <t xml:space="preserve">
</t>
        </r>
      </text>
    </comment>
    <comment ref="G15" authorId="0">
      <text>
        <r>
          <rPr>
            <b/>
            <sz val="8"/>
            <color indexed="81"/>
            <rFont val="Tahoma"/>
          </rPr>
          <t>Zero Fuel Mass</t>
        </r>
        <r>
          <rPr>
            <sz val="8"/>
            <color indexed="81"/>
            <rFont val="Tahoma"/>
          </rPr>
          <t xml:space="preserve">
Gewicht ohne Fuel</t>
        </r>
      </text>
    </comment>
    <comment ref="E16" authorId="0">
      <text>
        <r>
          <rPr>
            <b/>
            <sz val="8"/>
            <color indexed="81"/>
            <rFont val="Tahoma"/>
          </rPr>
          <t>max. Fuel in US GAL welcher Getwankt werden kann, bis max. take off massvon 3200 lbs erreicht wird (max 91 GAL)</t>
        </r>
      </text>
    </comment>
    <comment ref="E17" authorId="0">
      <text>
        <r>
          <rPr>
            <b/>
            <sz val="8"/>
            <color indexed="81"/>
            <rFont val="Tahoma"/>
          </rPr>
          <t>Fuel in US GAL vor dem take off</t>
        </r>
      </text>
    </comment>
    <comment ref="E20" authorId="0">
      <text>
        <r>
          <rPr>
            <b/>
            <sz val="8"/>
            <color indexed="81"/>
            <rFont val="Tahoma"/>
          </rPr>
          <t>Fuelverbrauch vom Take off bis zur Landung</t>
        </r>
      </text>
    </comment>
  </commentList>
</comments>
</file>

<file path=xl/sharedStrings.xml><?xml version="1.0" encoding="utf-8"?>
<sst xmlns="http://schemas.openxmlformats.org/spreadsheetml/2006/main" count="518" uniqueCount="193">
  <si>
    <t>Text</t>
  </si>
  <si>
    <t>Mass (lbs)</t>
  </si>
  <si>
    <t>Arm (Inch)</t>
  </si>
  <si>
    <t>Moment (Inch/lbs)</t>
  </si>
  <si>
    <t>1 lbs</t>
  </si>
  <si>
    <t>1 kg</t>
  </si>
  <si>
    <t>Mass (kg)</t>
  </si>
  <si>
    <t>Mass (lt)</t>
  </si>
  <si>
    <t>Mass (US Gal)</t>
  </si>
  <si>
    <t>lt</t>
  </si>
  <si>
    <t>lbs</t>
  </si>
  <si>
    <t>kg</t>
  </si>
  <si>
    <t>Longitudinal CG</t>
  </si>
  <si>
    <t>Lateral CG</t>
  </si>
  <si>
    <t>Center of Gravity Limits</t>
  </si>
  <si>
    <t>PIL (front seat right)</t>
  </si>
  <si>
    <t>Landing mass LAM</t>
  </si>
  <si>
    <t>Oil</t>
  </si>
  <si>
    <t>PAX aft left</t>
  </si>
  <si>
    <t>PAX aft right</t>
  </si>
  <si>
    <t>PAX aft center</t>
  </si>
  <si>
    <t>PAX front seat left</t>
  </si>
  <si>
    <t>Baggage</t>
  </si>
  <si>
    <t>1 US Gal Jet A1</t>
  </si>
  <si>
    <t>1 Liter Jet A1</t>
  </si>
  <si>
    <t>TOF JET A &amp; A1 to full</t>
  </si>
  <si>
    <t>Fuel Total (minimum)</t>
  </si>
  <si>
    <t>max. Fuel (MTOM, 3200lbs - ZFM)</t>
  </si>
  <si>
    <t xml:space="preserve"> </t>
  </si>
  <si>
    <t>ZFM (ZERO FUEL MASS)</t>
  </si>
  <si>
    <t>ZFM +</t>
  </si>
  <si>
    <t>ANGABEN OHNE GEWÄHR - ERSETZT NICHT DAS AFM!</t>
  </si>
  <si>
    <t>Range information</t>
  </si>
  <si>
    <t>MAX range</t>
  </si>
  <si>
    <t>TRIP range</t>
  </si>
  <si>
    <t>US GAL</t>
  </si>
  <si>
    <t>Minuten</t>
  </si>
  <si>
    <t>GAL</t>
  </si>
  <si>
    <t>GS</t>
  </si>
  <si>
    <t>NM</t>
  </si>
  <si>
    <t>kt.</t>
  </si>
  <si>
    <t>Fuel Verbrauch</t>
  </si>
  <si>
    <t>GAL/Std. Jet A1</t>
  </si>
  <si>
    <t>Trip Fuel</t>
  </si>
  <si>
    <t>HOVER CEILING</t>
  </si>
  <si>
    <t>OUT OF GROUND EFFECT TAKEOFF POWER</t>
  </si>
  <si>
    <t>0° TO 46°C</t>
  </si>
  <si>
    <t>GENERATOR 22.3 AMPS</t>
  </si>
  <si>
    <t>ANTI-ICE OFF</t>
  </si>
  <si>
    <t>SKID HEIGHT 40 FT. (12.2 METERS) ENGINE RPM 100%</t>
  </si>
  <si>
    <t>WITH ANTI-ICE ON GROSS WEIGHT IS 134 KG (295 LBS) LESS</t>
  </si>
  <si>
    <t>0° TO -40°C</t>
  </si>
  <si>
    <t xml:space="preserve">AREA A (White area) as shown on the hover ceiling charts presents </t>
  </si>
  <si>
    <t>hover performance for which controllability has been demonstrated in</t>
  </si>
  <si>
    <t>relative wind conditions up to 20 MPH (17 knots) sideward and</t>
  </si>
  <si>
    <t>rearward with either the 65 or 62 inch diameter tail rotor.</t>
  </si>
  <si>
    <t>CAUTION</t>
  </si>
  <si>
    <t>Engine TOT will rise noticeably when hovering downwind.</t>
  </si>
  <si>
    <t>Avoid hovering downwind when operating near TOT limits</t>
  </si>
  <si>
    <t>AREA B (Yellow area) as shown on hover ceiling chart presents</t>
  </si>
  <si>
    <t>additional hover performance which can be realized in relative wind</t>
  </si>
  <si>
    <t>condition up to 20 MPH (17 knots) sideward and rearward whenthe</t>
  </si>
  <si>
    <t>65 inch diameter tail rotor is installed.</t>
  </si>
  <si>
    <t>When operating with the 62 inch diameter tail rotor, hover performance</t>
  </si>
  <si>
    <t>can be realized in CALM WINDS or winds outside the CRITICAL</t>
  </si>
  <si>
    <t>RELATIVE WIND AZIMUTH.</t>
  </si>
  <si>
    <t>AREA C (Blue area) as shown on hover ceiling charts presents hover</t>
  </si>
  <si>
    <t xml:space="preserve">performance that can be realized in CALM WINDS or winds outside the </t>
  </si>
  <si>
    <t>CRITICAL RELATIVE WIND AZIMUTH with either the 65 or 62 inch diameter tail rotor.</t>
  </si>
  <si>
    <t>Datum:</t>
  </si>
  <si>
    <t>Arrival:</t>
  </si>
  <si>
    <t>Departure:</t>
  </si>
  <si>
    <t>Pilot:</t>
  </si>
  <si>
    <t>ARM</t>
  </si>
  <si>
    <t>HOVER CEILING (siehe Daten oben)</t>
  </si>
  <si>
    <t>DOM (Dry Oparation Mass)</t>
  </si>
  <si>
    <t xml:space="preserve">Gewichtstabelle Schwebeflug (out of ground effect) Take off-Power 100% </t>
  </si>
  <si>
    <t>(Pfund)</t>
  </si>
  <si>
    <t>Jet-Ranger B206 III mit Particle-Separator (Anti-Ice + Heater off)</t>
  </si>
  <si>
    <t>Höhe (alt)</t>
  </si>
  <si>
    <t>isa</t>
  </si>
  <si>
    <t>isa       -20°</t>
  </si>
  <si>
    <t>isa       -10°</t>
  </si>
  <si>
    <t>isa      -10°</t>
  </si>
  <si>
    <t>isa   Temp.</t>
  </si>
  <si>
    <t>isa      +10°</t>
  </si>
  <si>
    <t>isa      +20°</t>
  </si>
  <si>
    <t xml:space="preserve">0 ft  </t>
  </si>
  <si>
    <t>+15°</t>
  </si>
  <si>
    <t>Wind kritisch</t>
  </si>
  <si>
    <t>Wind normal</t>
  </si>
  <si>
    <t xml:space="preserve">1'000 ft  </t>
  </si>
  <si>
    <t xml:space="preserve">+13°  </t>
  </si>
  <si>
    <t>3'200 lbs</t>
  </si>
  <si>
    <t xml:space="preserve">2'000 ft  </t>
  </si>
  <si>
    <t xml:space="preserve">+11°  </t>
  </si>
  <si>
    <t xml:space="preserve">3'000 ft  </t>
  </si>
  <si>
    <t xml:space="preserve">+9°  </t>
  </si>
  <si>
    <t xml:space="preserve">4'000 ft  </t>
  </si>
  <si>
    <t xml:space="preserve">+7°  </t>
  </si>
  <si>
    <t>3'130 lbs</t>
  </si>
  <si>
    <t xml:space="preserve">5'000 ft  </t>
  </si>
  <si>
    <t xml:space="preserve">+5°  </t>
  </si>
  <si>
    <t>3'038 lbs</t>
  </si>
  <si>
    <t xml:space="preserve">6'000 ft  </t>
  </si>
  <si>
    <t xml:space="preserve">+3°  </t>
  </si>
  <si>
    <t>2'908 lbs</t>
  </si>
  <si>
    <t>3'086 lbs</t>
  </si>
  <si>
    <t xml:space="preserve">7'000 ft  </t>
  </si>
  <si>
    <t xml:space="preserve">+1°  </t>
  </si>
  <si>
    <t>3'097 lbs</t>
  </si>
  <si>
    <t>2'789 lbs</t>
  </si>
  <si>
    <t>2908 lbs</t>
  </si>
  <si>
    <t xml:space="preserve">8'000 ft  </t>
  </si>
  <si>
    <t xml:space="preserve">-1°  </t>
  </si>
  <si>
    <t>3'108 lbs</t>
  </si>
  <si>
    <t>2'932 lbs</t>
  </si>
  <si>
    <t>2'811 lbs</t>
  </si>
  <si>
    <t>2'998 lbs</t>
  </si>
  <si>
    <t>2'690 lbs</t>
  </si>
  <si>
    <t>2'844 lbs</t>
  </si>
  <si>
    <t xml:space="preserve">9'000 ft  </t>
  </si>
  <si>
    <t xml:space="preserve">-3°  </t>
  </si>
  <si>
    <t>2'989 lbs</t>
  </si>
  <si>
    <t>2'712 lbs</t>
  </si>
  <si>
    <t>2'590 lbs</t>
  </si>
  <si>
    <t>2'733 lbs</t>
  </si>
  <si>
    <t xml:space="preserve">10'000 ft  </t>
  </si>
  <si>
    <t xml:space="preserve">-5°  </t>
  </si>
  <si>
    <t>2'734 lbs</t>
  </si>
  <si>
    <t>2'639 lbs</t>
  </si>
  <si>
    <t>2'848 lbs</t>
  </si>
  <si>
    <t>2'524 lbs</t>
  </si>
  <si>
    <t xml:space="preserve">11'000 ft  </t>
  </si>
  <si>
    <t xml:space="preserve">-7°  </t>
  </si>
  <si>
    <t>2'907 lbs</t>
  </si>
  <si>
    <t>3'049 lbs</t>
  </si>
  <si>
    <t>2'767 lbs</t>
  </si>
  <si>
    <t>3'009 lbs</t>
  </si>
  <si>
    <t>2'667 lbs</t>
  </si>
  <si>
    <t>2'910 lbs</t>
  </si>
  <si>
    <t>2'517 lbs</t>
  </si>
  <si>
    <t>2'758 lbs</t>
  </si>
  <si>
    <t>2'407 lbs</t>
  </si>
  <si>
    <t>2'617 lbs</t>
  </si>
  <si>
    <t xml:space="preserve">12'000 ft  </t>
  </si>
  <si>
    <t xml:space="preserve">-9°  </t>
  </si>
  <si>
    <t>2'778 lbs</t>
  </si>
  <si>
    <t>2'919 lbs</t>
  </si>
  <si>
    <t>2'557 lbs</t>
  </si>
  <si>
    <t>2'476 lbs</t>
  </si>
  <si>
    <t>2'707 lbs</t>
  </si>
  <si>
    <t>2'357 lbs</t>
  </si>
  <si>
    <t>2'546 lbs</t>
  </si>
  <si>
    <t xml:space="preserve">13'000 ft  </t>
  </si>
  <si>
    <t xml:space="preserve">-11°  </t>
  </si>
  <si>
    <t>2'694 lbs</t>
  </si>
  <si>
    <t>2'828 lbs</t>
  </si>
  <si>
    <t>2'786 lbs</t>
  </si>
  <si>
    <t>2'447 lbs</t>
  </si>
  <si>
    <t>2'676 lbs</t>
  </si>
  <si>
    <t>2'359 lbs</t>
  </si>
  <si>
    <t>2'586 lbs</t>
  </si>
  <si>
    <t>2'127 lbs</t>
  </si>
  <si>
    <t xml:space="preserve">14'000 ft  </t>
  </si>
  <si>
    <t xml:space="preserve">-13°  </t>
  </si>
  <si>
    <t>2'537 lbs</t>
  </si>
  <si>
    <t>2'469 lbs</t>
  </si>
  <si>
    <t>2'385 lbs</t>
  </si>
  <si>
    <t>2'597 lbs</t>
  </si>
  <si>
    <t>2'295 lbs</t>
  </si>
  <si>
    <t>2'496 lbs</t>
  </si>
  <si>
    <t xml:space="preserve">15'000 ft  </t>
  </si>
  <si>
    <t xml:space="preserve">-15°  </t>
  </si>
  <si>
    <t>2'487 lbs</t>
  </si>
  <si>
    <t>2'628 lbs</t>
  </si>
  <si>
    <t>2'396 lbs</t>
  </si>
  <si>
    <t>2'492 lbs</t>
  </si>
  <si>
    <t>20 USG I 75.7 lt</t>
  </si>
  <si>
    <t>40 USG I 151.4 lt</t>
  </si>
  <si>
    <t>60 USG I 227.1 lt</t>
  </si>
  <si>
    <t>80 USG I 302.8 lt</t>
  </si>
  <si>
    <t>10 USG I 37.8 lt</t>
  </si>
  <si>
    <t>90 USG I 340.6 lt</t>
  </si>
  <si>
    <t>70 USG I 264.9 lt</t>
  </si>
  <si>
    <t>50 USG I 189.2 lt</t>
  </si>
  <si>
    <t>30 USG I 113.5 lt</t>
  </si>
  <si>
    <t>Start mass TOM (MTOM, 3350 lbs)</t>
  </si>
  <si>
    <t>Unusable Fuel</t>
  </si>
  <si>
    <t>Ballast installed</t>
  </si>
  <si>
    <t>Bell Jet Ranger 206 III HB-XDH</t>
  </si>
  <si>
    <r>
      <t xml:space="preserve">Basic empty mass BEM </t>
    </r>
    <r>
      <rPr>
        <b/>
        <sz val="11"/>
        <rFont val="Arial"/>
        <family val="2"/>
      </rPr>
      <t>(5.März 2015)</t>
    </r>
  </si>
  <si>
    <t>Gelbe Felder Ausfüllen !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</si>
</sst>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\ _€_-;\-* #,##0\ _€_-;_-* &quot;-&quot;\ _€_-;_-@_-"/>
  </numFmts>
  <fonts count="3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55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i/>
      <sz val="11"/>
      <color indexed="12"/>
      <name val="Arial"/>
      <family val="2"/>
    </font>
    <font>
      <b/>
      <sz val="11"/>
      <color indexed="55"/>
      <name val="Arial"/>
      <family val="2"/>
    </font>
    <font>
      <b/>
      <sz val="12"/>
      <color indexed="8"/>
      <name val="Arial"/>
      <family val="2"/>
    </font>
    <font>
      <b/>
      <sz val="9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color indexed="48"/>
      <name val="Arial"/>
      <family val="2"/>
    </font>
    <font>
      <sz val="7"/>
      <color indexed="10"/>
      <name val="Arial"/>
      <family val="2"/>
    </font>
    <font>
      <sz val="7"/>
      <color indexed="11"/>
      <name val="Arial"/>
      <family val="2"/>
    </font>
    <font>
      <b/>
      <sz val="18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gray0625">
        <fgColor indexed="55"/>
        <bgColor indexed="27"/>
      </patternFill>
    </fill>
    <fill>
      <patternFill patternType="gray0625">
        <fgColor indexed="55"/>
        <bgColor indexed="41"/>
      </patternFill>
    </fill>
    <fill>
      <patternFill patternType="lightGray">
        <fgColor indexed="13"/>
        <bgColor indexed="26"/>
      </patternFill>
    </fill>
    <fill>
      <patternFill patternType="solid">
        <fgColor indexed="65"/>
        <bgColor indexed="22"/>
      </patternFill>
    </fill>
    <fill>
      <patternFill patternType="lightGray">
        <fgColor indexed="13"/>
        <bgColor indexed="43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42"/>
      </patternFill>
    </fill>
    <fill>
      <patternFill patternType="solid">
        <fgColor indexed="9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Dashed">
        <color indexed="9"/>
      </right>
      <top style="mediumDashed">
        <color indexed="9"/>
      </top>
      <bottom style="mediumDashed">
        <color indexed="9"/>
      </bottom>
      <diagonal/>
    </border>
    <border>
      <left style="mediumDashed">
        <color indexed="9"/>
      </left>
      <right/>
      <top style="mediumDashed">
        <color indexed="9"/>
      </top>
      <bottom style="mediumDashed">
        <color indexed="9"/>
      </bottom>
      <diagonal/>
    </border>
    <border>
      <left/>
      <right style="thin">
        <color indexed="9"/>
      </right>
      <top style="mediumDashed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Dashed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Dashed">
        <color indexed="64"/>
      </top>
      <bottom style="mediumDashed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10"/>
      </left>
      <right style="medium">
        <color indexed="9"/>
      </right>
      <top/>
      <bottom style="thin">
        <color indexed="8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2" xfId="0" applyFill="1" applyBorder="1" applyAlignment="1">
      <alignment vertical="center"/>
    </xf>
    <xf numFmtId="1" fontId="5" fillId="4" borderId="13" xfId="0" applyNumberFormat="1" applyFont="1" applyFill="1" applyBorder="1" applyAlignment="1">
      <alignment vertical="center"/>
    </xf>
    <xf numFmtId="1" fontId="0" fillId="4" borderId="14" xfId="0" applyNumberForma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1" fontId="0" fillId="5" borderId="14" xfId="0" applyNumberForma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6" borderId="17" xfId="0" applyFill="1" applyBorder="1" applyProtection="1">
      <protection locked="0"/>
    </xf>
    <xf numFmtId="0" fontId="11" fillId="0" borderId="0" xfId="0" applyFont="1"/>
    <xf numFmtId="0" fontId="12" fillId="0" borderId="0" xfId="0" applyFont="1" applyFill="1" applyBorder="1" applyAlignment="1">
      <alignment vertical="center"/>
    </xf>
    <xf numFmtId="164" fontId="10" fillId="3" borderId="18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1" fontId="10" fillId="7" borderId="19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8" borderId="17" xfId="0" applyFont="1" applyFill="1" applyBorder="1" applyAlignment="1" applyProtection="1">
      <alignment vertical="center"/>
      <protection locked="0"/>
    </xf>
    <xf numFmtId="1" fontId="10" fillId="3" borderId="20" xfId="0" applyNumberFormat="1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1" fontId="10" fillId="7" borderId="3" xfId="0" applyNumberFormat="1" applyFont="1" applyFill="1" applyBorder="1" applyAlignment="1">
      <alignment vertical="center"/>
    </xf>
    <xf numFmtId="164" fontId="10" fillId="9" borderId="22" xfId="0" applyNumberFormat="1" applyFont="1" applyFill="1" applyBorder="1" applyAlignment="1">
      <alignment vertical="center"/>
    </xf>
    <xf numFmtId="1" fontId="17" fillId="7" borderId="23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" fontId="10" fillId="10" borderId="24" xfId="0" applyNumberFormat="1" applyFont="1" applyFill="1" applyBorder="1" applyAlignment="1">
      <alignment vertical="center"/>
    </xf>
    <xf numFmtId="1" fontId="18" fillId="0" borderId="25" xfId="0" applyNumberFormat="1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1" fontId="19" fillId="0" borderId="2" xfId="0" applyNumberFormat="1" applyFont="1" applyBorder="1" applyAlignment="1">
      <alignment vertical="center"/>
    </xf>
    <xf numFmtId="0" fontId="10" fillId="8" borderId="26" xfId="0" applyNumberFormat="1" applyFont="1" applyFill="1" applyBorder="1" applyAlignment="1" applyProtection="1">
      <alignment vertical="center"/>
      <protection locked="0"/>
    </xf>
    <xf numFmtId="1" fontId="10" fillId="7" borderId="27" xfId="0" applyNumberFormat="1" applyFont="1" applyFill="1" applyBorder="1" applyAlignment="1">
      <alignment vertical="center"/>
    </xf>
    <xf numFmtId="164" fontId="16" fillId="7" borderId="18" xfId="0" applyNumberFormat="1" applyFont="1" applyFill="1" applyBorder="1" applyAlignment="1">
      <alignment vertical="center"/>
    </xf>
    <xf numFmtId="164" fontId="16" fillId="7" borderId="28" xfId="0" applyNumberFormat="1" applyFont="1" applyFill="1" applyBorder="1" applyAlignment="1">
      <alignment vertical="center"/>
    </xf>
    <xf numFmtId="1" fontId="16" fillId="7" borderId="29" xfId="0" applyNumberFormat="1" applyFont="1" applyFill="1" applyBorder="1" applyAlignment="1">
      <alignment vertical="center"/>
    </xf>
    <xf numFmtId="3" fontId="20" fillId="5" borderId="15" xfId="0" applyNumberFormat="1" applyFont="1" applyFill="1" applyBorder="1" applyAlignment="1">
      <alignment vertical="center"/>
    </xf>
    <xf numFmtId="2" fontId="20" fillId="5" borderId="30" xfId="0" applyNumberFormat="1" applyFont="1" applyFill="1" applyBorder="1" applyAlignment="1">
      <alignment vertical="center"/>
    </xf>
    <xf numFmtId="165" fontId="16" fillId="0" borderId="31" xfId="0" applyNumberFormat="1" applyFont="1" applyBorder="1" applyAlignment="1">
      <alignment vertical="center"/>
    </xf>
    <xf numFmtId="0" fontId="20" fillId="9" borderId="7" xfId="0" applyFont="1" applyFill="1" applyBorder="1" applyAlignment="1">
      <alignment vertical="center"/>
    </xf>
    <xf numFmtId="164" fontId="16" fillId="9" borderId="0" xfId="0" applyNumberFormat="1" applyFont="1" applyFill="1" applyBorder="1" applyAlignment="1">
      <alignment vertical="center"/>
    </xf>
    <xf numFmtId="1" fontId="16" fillId="9" borderId="0" xfId="0" applyNumberFormat="1" applyFont="1" applyFill="1" applyBorder="1" applyAlignment="1">
      <alignment vertical="center"/>
    </xf>
    <xf numFmtId="3" fontId="20" fillId="9" borderId="0" xfId="0" applyNumberFormat="1" applyFont="1" applyFill="1" applyBorder="1" applyAlignment="1">
      <alignment vertical="center"/>
    </xf>
    <xf numFmtId="2" fontId="20" fillId="9" borderId="0" xfId="0" applyNumberFormat="1" applyFont="1" applyFill="1" applyBorder="1" applyAlignment="1">
      <alignment vertical="center"/>
    </xf>
    <xf numFmtId="165" fontId="16" fillId="9" borderId="0" xfId="0" applyNumberFormat="1" applyFont="1" applyFill="1" applyBorder="1" applyAlignment="1">
      <alignment vertical="center"/>
    </xf>
    <xf numFmtId="1" fontId="10" fillId="9" borderId="0" xfId="0" applyNumberFormat="1" applyFont="1" applyFill="1" applyBorder="1" applyAlignment="1">
      <alignment vertical="center"/>
    </xf>
    <xf numFmtId="1" fontId="10" fillId="7" borderId="32" xfId="0" applyNumberFormat="1" applyFont="1" applyFill="1" applyBorder="1" applyAlignment="1">
      <alignment vertical="center"/>
    </xf>
    <xf numFmtId="1" fontId="10" fillId="7" borderId="21" xfId="0" applyNumberFormat="1" applyFont="1" applyFill="1" applyBorder="1" applyAlignment="1">
      <alignment vertical="center"/>
    </xf>
    <xf numFmtId="0" fontId="10" fillId="10" borderId="33" xfId="0" applyFont="1" applyFill="1" applyBorder="1" applyAlignment="1" applyProtection="1">
      <alignment vertical="center"/>
    </xf>
    <xf numFmtId="1" fontId="10" fillId="7" borderId="34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1" fontId="16" fillId="7" borderId="18" xfId="0" applyNumberFormat="1" applyFont="1" applyFill="1" applyBorder="1" applyAlignment="1">
      <alignment vertical="center"/>
    </xf>
    <xf numFmtId="0" fontId="16" fillId="7" borderId="28" xfId="0" applyFont="1" applyFill="1" applyBorder="1" applyAlignment="1">
      <alignment vertical="center"/>
    </xf>
    <xf numFmtId="1" fontId="22" fillId="5" borderId="36" xfId="0" applyNumberFormat="1" applyFont="1" applyFill="1" applyBorder="1" applyAlignment="1">
      <alignment vertical="center"/>
    </xf>
    <xf numFmtId="2" fontId="22" fillId="5" borderId="37" xfId="0" applyNumberFormat="1" applyFont="1" applyFill="1" applyBorder="1" applyAlignment="1">
      <alignment vertical="center"/>
    </xf>
    <xf numFmtId="165" fontId="16" fillId="0" borderId="38" xfId="0" applyNumberFormat="1" applyFont="1" applyBorder="1" applyAlignment="1">
      <alignment vertical="center"/>
    </xf>
    <xf numFmtId="0" fontId="1" fillId="10" borderId="18" xfId="0" applyFont="1" applyFill="1" applyBorder="1" applyAlignment="1">
      <alignment horizontal="center" vertical="center"/>
    </xf>
    <xf numFmtId="166" fontId="15" fillId="10" borderId="18" xfId="0" applyNumberFormat="1" applyFont="1" applyFill="1" applyBorder="1" applyAlignment="1">
      <alignment horizontal="right" vertical="center"/>
    </xf>
    <xf numFmtId="166" fontId="5" fillId="10" borderId="18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1" fontId="16" fillId="0" borderId="4" xfId="0" applyNumberFormat="1" applyFont="1" applyBorder="1" applyAlignment="1">
      <alignment vertical="center"/>
    </xf>
    <xf numFmtId="1" fontId="23" fillId="0" borderId="4" xfId="0" applyNumberFormat="1" applyFont="1" applyBorder="1" applyAlignment="1">
      <alignment vertical="center"/>
    </xf>
    <xf numFmtId="1" fontId="24" fillId="0" borderId="4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vertical="center"/>
    </xf>
    <xf numFmtId="0" fontId="0" fillId="0" borderId="41" xfId="0" applyBorder="1"/>
    <xf numFmtId="0" fontId="16" fillId="2" borderId="42" xfId="0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16" fillId="0" borderId="42" xfId="0" applyFont="1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5" fillId="0" borderId="43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3" fontId="0" fillId="0" borderId="43" xfId="0" applyNumberFormat="1" applyBorder="1"/>
    <xf numFmtId="0" fontId="0" fillId="0" borderId="52" xfId="0" applyBorder="1"/>
    <xf numFmtId="0" fontId="0" fillId="0" borderId="53" xfId="0" applyBorder="1"/>
    <xf numFmtId="0" fontId="0" fillId="11" borderId="53" xfId="0" applyFill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7" fillId="0" borderId="55" xfId="0" applyFont="1" applyBorder="1"/>
    <xf numFmtId="0" fontId="0" fillId="0" borderId="57" xfId="0" applyBorder="1"/>
    <xf numFmtId="2" fontId="0" fillId="0" borderId="57" xfId="0" applyNumberFormat="1" applyBorder="1"/>
    <xf numFmtId="3" fontId="0" fillId="0" borderId="55" xfId="0" applyNumberFormat="1" applyBorder="1"/>
    <xf numFmtId="0" fontId="0" fillId="0" borderId="58" xfId="0" applyBorder="1"/>
    <xf numFmtId="1" fontId="16" fillId="7" borderId="59" xfId="0" applyNumberFormat="1" applyFont="1" applyFill="1" applyBorder="1" applyAlignment="1">
      <alignment vertical="center"/>
    </xf>
    <xf numFmtId="0" fontId="16" fillId="0" borderId="60" xfId="0" applyFont="1" applyBorder="1" applyAlignment="1">
      <alignment vertical="center"/>
    </xf>
    <xf numFmtId="2" fontId="16" fillId="0" borderId="60" xfId="0" applyNumberFormat="1" applyFont="1" applyBorder="1" applyAlignment="1">
      <alignment vertical="center"/>
    </xf>
    <xf numFmtId="165" fontId="16" fillId="0" borderId="60" xfId="0" applyNumberFormat="1" applyFont="1" applyBorder="1" applyAlignment="1">
      <alignment vertical="center"/>
    </xf>
    <xf numFmtId="165" fontId="16" fillId="0" borderId="61" xfId="0" applyNumberFormat="1" applyFont="1" applyBorder="1" applyAlignment="1">
      <alignment vertical="center"/>
    </xf>
    <xf numFmtId="0" fontId="26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 vertical="center"/>
    </xf>
    <xf numFmtId="0" fontId="0" fillId="0" borderId="64" xfId="0" applyBorder="1"/>
    <xf numFmtId="0" fontId="27" fillId="0" borderId="0" xfId="0" applyFont="1" applyBorder="1"/>
    <xf numFmtId="0" fontId="0" fillId="0" borderId="0" xfId="0" applyBorder="1"/>
    <xf numFmtId="0" fontId="0" fillId="0" borderId="65" xfId="0" applyBorder="1"/>
    <xf numFmtId="0" fontId="0" fillId="0" borderId="66" xfId="0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8" fillId="0" borderId="67" xfId="0" applyFont="1" applyBorder="1" applyAlignment="1">
      <alignment vertical="center"/>
    </xf>
    <xf numFmtId="0" fontId="28" fillId="0" borderId="68" xfId="0" applyFont="1" applyBorder="1" applyAlignment="1">
      <alignment vertical="center"/>
    </xf>
    <xf numFmtId="0" fontId="28" fillId="0" borderId="69" xfId="0" applyFont="1" applyBorder="1" applyAlignment="1">
      <alignment vertical="center"/>
    </xf>
    <xf numFmtId="0" fontId="5" fillId="0" borderId="64" xfId="0" applyFont="1" applyBorder="1" applyAlignment="1">
      <alignment horizontal="right" vertical="center"/>
    </xf>
    <xf numFmtId="49" fontId="5" fillId="0" borderId="70" xfId="0" applyNumberFormat="1" applyFont="1" applyBorder="1" applyAlignment="1">
      <alignment vertical="center"/>
    </xf>
    <xf numFmtId="0" fontId="29" fillId="0" borderId="71" xfId="0" applyFont="1" applyFill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9" fillId="12" borderId="69" xfId="0" applyFont="1" applyFill="1" applyBorder="1" applyAlignment="1">
      <alignment horizontal="center" vertical="center"/>
    </xf>
    <xf numFmtId="0" fontId="9" fillId="12" borderId="68" xfId="0" applyFont="1" applyFill="1" applyBorder="1" applyAlignment="1">
      <alignment horizontal="center" vertical="center"/>
    </xf>
    <xf numFmtId="0" fontId="9" fillId="12" borderId="74" xfId="0" applyFont="1" applyFill="1" applyBorder="1" applyAlignment="1">
      <alignment horizontal="center" vertical="center"/>
    </xf>
    <xf numFmtId="0" fontId="9" fillId="12" borderId="75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0" fontId="9" fillId="12" borderId="73" xfId="0" applyFont="1" applyFill="1" applyBorder="1" applyAlignment="1">
      <alignment horizontal="center" vertical="center"/>
    </xf>
    <xf numFmtId="0" fontId="9" fillId="12" borderId="72" xfId="0" applyFont="1" applyFill="1" applyBorder="1" applyAlignment="1">
      <alignment horizontal="center" vertical="center"/>
    </xf>
    <xf numFmtId="0" fontId="9" fillId="12" borderId="71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12" borderId="7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9" fillId="12" borderId="78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right" vertical="center"/>
    </xf>
    <xf numFmtId="49" fontId="5" fillId="0" borderId="65" xfId="0" applyNumberFormat="1" applyFont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81" xfId="0" applyFont="1" applyBorder="1"/>
    <xf numFmtId="0" fontId="0" fillId="0" borderId="82" xfId="0" applyBorder="1"/>
    <xf numFmtId="0" fontId="1" fillId="0" borderId="82" xfId="0" applyFont="1" applyBorder="1"/>
    <xf numFmtId="0" fontId="0" fillId="0" borderId="83" xfId="0" applyBorder="1"/>
    <xf numFmtId="0" fontId="31" fillId="0" borderId="71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6" fillId="0" borderId="84" xfId="0" applyFont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3" xfId="0" applyBorder="1" applyProtection="1">
      <protection locked="0"/>
    </xf>
    <xf numFmtId="0" fontId="16" fillId="0" borderId="40" xfId="0" applyFont="1" applyBorder="1" applyProtection="1">
      <protection locked="0"/>
    </xf>
    <xf numFmtId="0" fontId="5" fillId="10" borderId="18" xfId="0" applyFont="1" applyFill="1" applyBorder="1" applyAlignment="1">
      <alignment horizontal="left" vertical="center"/>
    </xf>
    <xf numFmtId="0" fontId="4" fillId="14" borderId="0" xfId="0" applyFont="1" applyFill="1"/>
    <xf numFmtId="0" fontId="0" fillId="14" borderId="0" xfId="0" applyFill="1"/>
    <xf numFmtId="0" fontId="32" fillId="14" borderId="0" xfId="0" applyFont="1" applyFill="1"/>
    <xf numFmtId="0" fontId="16" fillId="0" borderId="0" xfId="0" applyFont="1"/>
    <xf numFmtId="0" fontId="1" fillId="15" borderId="0" xfId="0" applyFont="1" applyFill="1" applyAlignment="1">
      <alignment vertical="center"/>
    </xf>
    <xf numFmtId="0" fontId="1" fillId="15" borderId="0" xfId="0" applyFont="1" applyFill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77" xfId="0" applyBorder="1" applyAlignment="1">
      <alignment horizontal="center"/>
    </xf>
    <xf numFmtId="0" fontId="5" fillId="8" borderId="88" xfId="0" applyFont="1" applyFill="1" applyBorder="1" applyAlignment="1">
      <alignment horizontal="center"/>
    </xf>
    <xf numFmtId="0" fontId="5" fillId="8" borderId="89" xfId="0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85" xfId="0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1" fillId="13" borderId="3" xfId="0" applyFont="1" applyFill="1" applyBorder="1" applyAlignment="1">
      <alignment vertical="center"/>
    </xf>
    <xf numFmtId="0" fontId="21" fillId="13" borderId="4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center"/>
    </xf>
    <xf numFmtId="0" fontId="20" fillId="13" borderId="29" xfId="0" applyFont="1" applyFill="1" applyBorder="1" applyAlignment="1">
      <alignment vertical="center"/>
    </xf>
    <xf numFmtId="0" fontId="20" fillId="13" borderId="7" xfId="0" applyFont="1" applyFill="1" applyBorder="1" applyAlignment="1">
      <alignment vertical="center"/>
    </xf>
    <xf numFmtId="0" fontId="20" fillId="13" borderId="74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11" fillId="0" borderId="81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83" xfId="0" applyFont="1" applyBorder="1" applyAlignment="1">
      <alignment horizontal="center"/>
    </xf>
  </cellXfs>
  <cellStyles count="1">
    <cellStyle name="Standard" xfId="0" builtinId="0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u val="double"/>
        <color indexed="53"/>
      </font>
    </dxf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colors>
    <mruColors>
      <color rgb="FFDDDDDD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Lateral CG (Längsachse)</a:t>
            </a:r>
          </a:p>
        </c:rich>
      </c:tx>
      <c:layout>
        <c:manualLayout>
          <c:xMode val="edge"/>
          <c:yMode val="edge"/>
          <c:x val="1.5822784810126583E-2"/>
          <c:y val="4.12087912087912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519020592829979"/>
          <c:y val="0.21428600173581538"/>
          <c:w val="0.6487351796367864"/>
          <c:h val="0.73351746748029101"/>
        </c:manualLayout>
      </c:layout>
      <c:scatterChart>
        <c:scatterStyle val="lineMarker"/>
        <c:ser>
          <c:idx val="0"/>
          <c:order val="0"/>
          <c:tx>
            <c:v>Landingmasse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CCFFFF"/>
                </a:solidFill>
                <a:ln w="3175">
                  <a:solidFill>
                    <a:srgbClr val="000000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ys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errBars>
            <c:errDir val="x"/>
            <c:errBarType val="both"/>
            <c:errValType val="fixedVal"/>
            <c:val val="8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errBars>
            <c:errDir val="y"/>
            <c:errBarType val="both"/>
            <c:errValType val="fixedVal"/>
            <c:val val="7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xVal>
            <c:numRef>
              <c:f>'C.G. Limits BH06'!$J$22</c:f>
              <c:numCache>
                <c:formatCode>0.00</c:formatCode>
                <c:ptCount val="1"/>
                <c:pt idx="0">
                  <c:v>0.97900468318004852</c:v>
                </c:pt>
              </c:numCache>
            </c:numRef>
          </c:xVal>
          <c:yVal>
            <c:numRef>
              <c:f>'C.G. Limits BH06'!$H$22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</c:ser>
        <c:ser>
          <c:idx val="1"/>
          <c:order val="1"/>
          <c:tx>
            <c:v>Startmasse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CCCC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val val="8"/>
            <c:spPr>
              <a:ln w="3175">
                <a:solidFill>
                  <a:srgbClr val="000000"/>
                </a:solidFill>
                <a:prstDash val="lgDash"/>
              </a:ln>
            </c:spPr>
          </c:errBars>
          <c:errBars>
            <c:errDir val="y"/>
            <c:errBarType val="both"/>
            <c:errValType val="fixedVal"/>
            <c:val val="11"/>
            <c:spPr>
              <a:ln w="3175">
                <a:solidFill>
                  <a:srgbClr val="000000"/>
                </a:solidFill>
                <a:prstDash val="lgDash"/>
              </a:ln>
            </c:spPr>
          </c:errBars>
          <c:xVal>
            <c:numRef>
              <c:f>'C.G. Limits BH06'!$J$18</c:f>
              <c:numCache>
                <c:formatCode>0.00</c:formatCode>
                <c:ptCount val="1"/>
                <c:pt idx="0">
                  <c:v>0.97900468318004852</c:v>
                </c:pt>
              </c:numCache>
            </c:numRef>
          </c:xVal>
          <c:yVal>
            <c:numRef>
              <c:f>'C.G. Limits BH06'!$H$18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</c:ser>
        <c:dLbls/>
        <c:axId val="120772480"/>
        <c:axId val="120774016"/>
      </c:scatterChart>
      <c:valAx>
        <c:axId val="120772480"/>
        <c:scaling>
          <c:orientation val="minMax"/>
          <c:max val="4"/>
          <c:min val="-3"/>
        </c:scaling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774016"/>
        <c:crosses val="autoZero"/>
        <c:crossBetween val="midCat"/>
        <c:majorUnit val="1"/>
        <c:minorUnit val="0.2"/>
      </c:valAx>
      <c:valAx>
        <c:axId val="120774016"/>
        <c:scaling>
          <c:orientation val="maxMin"/>
          <c:max val="114.2"/>
          <c:min val="106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1"/>
        <c:maj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772480"/>
        <c:crossesAt val="-3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Longitudinal CG (Querachse) </a:t>
            </a:r>
          </a:p>
        </c:rich>
      </c:tx>
      <c:layout>
        <c:manualLayout>
          <c:xMode val="edge"/>
          <c:yMode val="edge"/>
          <c:x val="7.9331941544885196E-2"/>
          <c:y val="9.784735812133075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66388308977039"/>
          <c:y val="6.6536267100609919E-2"/>
          <c:w val="0.71398747390396655"/>
          <c:h val="0.81800469553102784"/>
        </c:manualLayout>
      </c:layout>
      <c:scatterChart>
        <c:scatterStyle val="lineMarker"/>
        <c:ser>
          <c:idx val="0"/>
          <c:order val="0"/>
          <c:tx>
            <c:v>Landingmasse</c:v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numFmt formatCode="0.00" sourceLinked="0"/>
              <c:spPr>
                <a:solidFill>
                  <a:srgbClr val="CCFFFF"/>
                </a:solidFill>
                <a:ln w="12700">
                  <a:solidFill>
                    <a:srgbClr val="000000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1125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ys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val val="30.2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errBars>
            <c:errDir val="y"/>
            <c:errBarType val="both"/>
            <c:errValType val="fixedVal"/>
            <c:val val="4680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xVal>
            <c:numRef>
              <c:f>'C.G. Limits BH06'!$H$22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'C.G. Limits BH06'!$G$22</c:f>
              <c:numCache>
                <c:formatCode>0</c:formatCode>
                <c:ptCount val="1"/>
                <c:pt idx="0">
                  <c:v>1772.3</c:v>
                </c:pt>
              </c:numCache>
            </c:numRef>
          </c:yVal>
        </c:ser>
        <c:ser>
          <c:idx val="1"/>
          <c:order val="1"/>
          <c:tx>
            <c:v>Startmasse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CCCCFF"/>
                </a:solidFill>
                <a:ln w="12700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val val="26.2"/>
            <c:spPr>
              <a:ln w="3175">
                <a:solidFill>
                  <a:srgbClr val="000000"/>
                </a:solidFill>
                <a:prstDash val="lgDash"/>
              </a:ln>
            </c:spPr>
          </c:errBars>
          <c:errBars>
            <c:errDir val="y"/>
            <c:errBarType val="both"/>
            <c:errValType val="fixedVal"/>
            <c:val val="6840"/>
            <c:spPr>
              <a:ln w="3175">
                <a:solidFill>
                  <a:srgbClr val="000000"/>
                </a:solidFill>
                <a:prstDash val="lgDash"/>
              </a:ln>
            </c:spPr>
          </c:errBars>
          <c:xVal>
            <c:numRef>
              <c:f>'C.G. Limits BH06'!$H$18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'C.G. Limits BH06'!$G$18</c:f>
              <c:numCache>
                <c:formatCode>#,##0</c:formatCode>
                <c:ptCount val="1"/>
                <c:pt idx="0">
                  <c:v>1772.3</c:v>
                </c:pt>
              </c:numCache>
            </c:numRef>
          </c:yVal>
        </c:ser>
        <c:dLbls/>
        <c:axId val="121072256"/>
        <c:axId val="121086336"/>
      </c:scatterChart>
      <c:valAx>
        <c:axId val="121072256"/>
        <c:scaling>
          <c:orientation val="minMax"/>
          <c:max val="114.2"/>
          <c:min val="106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086336"/>
        <c:crosses val="autoZero"/>
        <c:crossBetween val="midCat"/>
        <c:majorUnit val="1"/>
        <c:minorUnit val="0.2"/>
      </c:valAx>
      <c:valAx>
        <c:axId val="121086336"/>
        <c:scaling>
          <c:orientation val="minMax"/>
          <c:max val="32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Gross Weight - LB</a:t>
                </a:r>
              </a:p>
            </c:rich>
          </c:tx>
          <c:layout>
            <c:manualLayout>
              <c:xMode val="edge"/>
              <c:yMode val="edge"/>
              <c:x val="3.1315240083507313E-2"/>
              <c:y val="0.3757342660934506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072256"/>
        <c:crosses val="autoZero"/>
        <c:crossBetween val="midCat"/>
        <c:majorUnit val="20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9.5420025159576968E-2"/>
          <c:y val="2.0979035305831586E-2"/>
          <c:w val="0.81297861435959584"/>
          <c:h val="0.91049013227309084"/>
        </c:manualLayout>
      </c:layout>
      <c:scatterChart>
        <c:scatterStyle val="lineMarker"/>
        <c:ser>
          <c:idx val="0"/>
          <c:order val="0"/>
          <c:tx>
            <c:v>Start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val val="8.0400000000000009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ser>
          <c:idx val="1"/>
          <c:order val="1"/>
          <c:tx>
            <c:v>land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val val="6.64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dLbls/>
        <c:axId val="121412992"/>
        <c:axId val="121423360"/>
      </c:scatterChart>
      <c:valAx>
        <c:axId val="121412992"/>
        <c:scaling>
          <c:orientation val="minMax"/>
          <c:max val="3200"/>
          <c:min val="2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423360"/>
        <c:crosses val="autoZero"/>
        <c:crossBetween val="midCat"/>
        <c:majorUnit val="200"/>
        <c:dispUnits>
          <c:builtInUnit val="hundreds"/>
        </c:dispUnits>
      </c:valAx>
      <c:valAx>
        <c:axId val="121423360"/>
        <c:scaling>
          <c:orientation val="minMax"/>
          <c:max val="1.9000000000000001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121412992"/>
        <c:crosses val="autoZero"/>
        <c:crossBetween val="midCat"/>
        <c:majorUnit val="0.1"/>
        <c:minorUnit val="4.0000000000000008E-2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9.5420025159576968E-2"/>
          <c:y val="2.0979035305831586E-2"/>
          <c:w val="0.81297861435959584"/>
          <c:h val="0.91049013227309084"/>
        </c:manualLayout>
      </c:layout>
      <c:scatterChart>
        <c:scatterStyle val="lineMarker"/>
        <c:ser>
          <c:idx val="0"/>
          <c:order val="0"/>
          <c:tx>
            <c:v>Start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val val="8.0400000000000009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ser>
          <c:idx val="1"/>
          <c:order val="1"/>
          <c:tx>
            <c:v>land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val val="6.64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dLbls/>
        <c:axId val="121524224"/>
        <c:axId val="121526144"/>
      </c:scatterChart>
      <c:valAx>
        <c:axId val="121524224"/>
        <c:scaling>
          <c:orientation val="minMax"/>
          <c:max val="3200"/>
          <c:min val="2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26144"/>
        <c:crosses val="autoZero"/>
        <c:crossBetween val="midCat"/>
        <c:majorUnit val="200"/>
        <c:dispUnits>
          <c:builtInUnit val="hundreds"/>
        </c:dispUnits>
      </c:valAx>
      <c:valAx>
        <c:axId val="121526144"/>
        <c:scaling>
          <c:orientation val="minMax"/>
          <c:max val="1.9000000000000001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121524224"/>
        <c:crosses val="autoZero"/>
        <c:crossBetween val="midCat"/>
        <c:majorUnit val="0.1"/>
        <c:minorUnit val="4.0000000000000008E-2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3846223188217097"/>
          <c:y val="2.0979035305831586E-2"/>
          <c:w val="0.7794910831885179"/>
          <c:h val="0.910490132273090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dLbls/>
        <c:axId val="121562624"/>
        <c:axId val="121564160"/>
      </c:scatterChart>
      <c:valAx>
        <c:axId val="121562624"/>
        <c:scaling>
          <c:orientation val="minMax"/>
          <c:max val="0"/>
          <c:min val="-4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64160"/>
        <c:crosses val="autoZero"/>
        <c:crossBetween val="midCat"/>
        <c:majorUnit val="10"/>
      </c:valAx>
      <c:valAx>
        <c:axId val="121564160"/>
        <c:scaling>
          <c:orientation val="minMax"/>
          <c:max val="1.9000000000000001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12156262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7.0754716981132088E-2"/>
          <c:y val="2.0979035305831586E-2"/>
          <c:w val="0.81603773584905659"/>
          <c:h val="0.910490132273090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dLbls/>
        <c:axId val="121198464"/>
        <c:axId val="121200000"/>
      </c:scatterChart>
      <c:valAx>
        <c:axId val="121198464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00000"/>
        <c:crosses val="autoZero"/>
        <c:crossBetween val="midCat"/>
        <c:majorUnit val="10"/>
      </c:valAx>
      <c:valAx>
        <c:axId val="121200000"/>
        <c:scaling>
          <c:orientation val="minMax"/>
          <c:max val="1.9000000000000001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12119846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FUEL Loading Table
(Helicopter serial number 8693 and subq.)
(usable Fuel)
ASTM type jet A &amp; A1 (JP-5</a:t>
            </a:r>
          </a:p>
        </c:rich>
      </c:tx>
      <c:layout>
        <c:manualLayout>
          <c:xMode val="edge"/>
          <c:yMode val="edge"/>
          <c:x val="0.30744387534082518"/>
          <c:y val="4.97159090909090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78810658376424E-2"/>
          <c:y val="7.1969696969696989E-2"/>
          <c:w val="0.79126338627532455"/>
          <c:h val="0.90056849412692452"/>
        </c:manualLayout>
      </c:layout>
      <c:scatterChart>
        <c:scatterStyle val="lineMarker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loading'!$B$7:$B$81</c:f>
              <c:numCache>
                <c:formatCode>General</c:formatCode>
                <c:ptCount val="75"/>
                <c:pt idx="0">
                  <c:v>110.3</c:v>
                </c:pt>
                <c:pt idx="1">
                  <c:v>110.38</c:v>
                </c:pt>
                <c:pt idx="2">
                  <c:v>110.46</c:v>
                </c:pt>
                <c:pt idx="3">
                  <c:v>110.54</c:v>
                </c:pt>
                <c:pt idx="4">
                  <c:v>110.62</c:v>
                </c:pt>
                <c:pt idx="5">
                  <c:v>110.7</c:v>
                </c:pt>
                <c:pt idx="6">
                  <c:v>110.72</c:v>
                </c:pt>
                <c:pt idx="7">
                  <c:v>110.74</c:v>
                </c:pt>
                <c:pt idx="8">
                  <c:v>110.76</c:v>
                </c:pt>
                <c:pt idx="9">
                  <c:v>110.78</c:v>
                </c:pt>
                <c:pt idx="10">
                  <c:v>110.8</c:v>
                </c:pt>
                <c:pt idx="11">
                  <c:v>110.8</c:v>
                </c:pt>
                <c:pt idx="12">
                  <c:v>110.8</c:v>
                </c:pt>
                <c:pt idx="13">
                  <c:v>110.8</c:v>
                </c:pt>
                <c:pt idx="14">
                  <c:v>110.82</c:v>
                </c:pt>
                <c:pt idx="15">
                  <c:v>110.84</c:v>
                </c:pt>
                <c:pt idx="16">
                  <c:v>110.86</c:v>
                </c:pt>
                <c:pt idx="17">
                  <c:v>110.88</c:v>
                </c:pt>
                <c:pt idx="18">
                  <c:v>110.9</c:v>
                </c:pt>
                <c:pt idx="19">
                  <c:v>111.06</c:v>
                </c:pt>
                <c:pt idx="20">
                  <c:v>111.22</c:v>
                </c:pt>
                <c:pt idx="21">
                  <c:v>111.38</c:v>
                </c:pt>
                <c:pt idx="22">
                  <c:v>111.54</c:v>
                </c:pt>
                <c:pt idx="23">
                  <c:v>111.7</c:v>
                </c:pt>
                <c:pt idx="24">
                  <c:v>111.88</c:v>
                </c:pt>
                <c:pt idx="25">
                  <c:v>112.06</c:v>
                </c:pt>
                <c:pt idx="26">
                  <c:v>112.24</c:v>
                </c:pt>
                <c:pt idx="27">
                  <c:v>112.42</c:v>
                </c:pt>
                <c:pt idx="28">
                  <c:v>112.6</c:v>
                </c:pt>
                <c:pt idx="29">
                  <c:v>112.84</c:v>
                </c:pt>
                <c:pt idx="30">
                  <c:v>113.08</c:v>
                </c:pt>
                <c:pt idx="31">
                  <c:v>113.32</c:v>
                </c:pt>
                <c:pt idx="32">
                  <c:v>113.56</c:v>
                </c:pt>
                <c:pt idx="33">
                  <c:v>113.8</c:v>
                </c:pt>
                <c:pt idx="34">
                  <c:v>113.96</c:v>
                </c:pt>
                <c:pt idx="35">
                  <c:v>114.12</c:v>
                </c:pt>
                <c:pt idx="36">
                  <c:v>114.28</c:v>
                </c:pt>
                <c:pt idx="37">
                  <c:v>114.44</c:v>
                </c:pt>
                <c:pt idx="38">
                  <c:v>114.6</c:v>
                </c:pt>
                <c:pt idx="39">
                  <c:v>114.72</c:v>
                </c:pt>
                <c:pt idx="40">
                  <c:v>114.84</c:v>
                </c:pt>
                <c:pt idx="41">
                  <c:v>114.96</c:v>
                </c:pt>
                <c:pt idx="42">
                  <c:v>115.08</c:v>
                </c:pt>
                <c:pt idx="43">
                  <c:v>115.2</c:v>
                </c:pt>
                <c:pt idx="44">
                  <c:v>115.32</c:v>
                </c:pt>
                <c:pt idx="45">
                  <c:v>115.44</c:v>
                </c:pt>
                <c:pt idx="46">
                  <c:v>115.56</c:v>
                </c:pt>
                <c:pt idx="47">
                  <c:v>115.68</c:v>
                </c:pt>
                <c:pt idx="48">
                  <c:v>115.8</c:v>
                </c:pt>
                <c:pt idx="49">
                  <c:v>115.92</c:v>
                </c:pt>
                <c:pt idx="50">
                  <c:v>116.04</c:v>
                </c:pt>
                <c:pt idx="51">
                  <c:v>116.16</c:v>
                </c:pt>
                <c:pt idx="52">
                  <c:v>116.28</c:v>
                </c:pt>
                <c:pt idx="53">
                  <c:v>116.4</c:v>
                </c:pt>
                <c:pt idx="54">
                  <c:v>116.48</c:v>
                </c:pt>
                <c:pt idx="55">
                  <c:v>116.56</c:v>
                </c:pt>
                <c:pt idx="56">
                  <c:v>116.64</c:v>
                </c:pt>
                <c:pt idx="57">
                  <c:v>116.72</c:v>
                </c:pt>
                <c:pt idx="58">
                  <c:v>116.8</c:v>
                </c:pt>
                <c:pt idx="59">
                  <c:v>116.88</c:v>
                </c:pt>
                <c:pt idx="60">
                  <c:v>116.96</c:v>
                </c:pt>
                <c:pt idx="61">
                  <c:v>117.04</c:v>
                </c:pt>
                <c:pt idx="62">
                  <c:v>117.12</c:v>
                </c:pt>
                <c:pt idx="63">
                  <c:v>117.2</c:v>
                </c:pt>
                <c:pt idx="64">
                  <c:v>117.28</c:v>
                </c:pt>
                <c:pt idx="65">
                  <c:v>117.36</c:v>
                </c:pt>
                <c:pt idx="66">
                  <c:v>117.44</c:v>
                </c:pt>
                <c:pt idx="67">
                  <c:v>117.52</c:v>
                </c:pt>
                <c:pt idx="68">
                  <c:v>117.6</c:v>
                </c:pt>
                <c:pt idx="69">
                  <c:v>117.66</c:v>
                </c:pt>
                <c:pt idx="70">
                  <c:v>117.72</c:v>
                </c:pt>
                <c:pt idx="71">
                  <c:v>117.78</c:v>
                </c:pt>
                <c:pt idx="72">
                  <c:v>117.84</c:v>
                </c:pt>
                <c:pt idx="73">
                  <c:v>117.9</c:v>
                </c:pt>
                <c:pt idx="74">
                  <c:v>118</c:v>
                </c:pt>
              </c:numCache>
            </c:numRef>
          </c:xVal>
          <c:yVal>
            <c:numRef>
              <c:f>'Fuel loading'!$A$7:$A$81</c:f>
              <c:numCache>
                <c:formatCode>General</c:formatCode>
                <c:ptCount val="7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74</c:v>
                </c:pt>
                <c:pt idx="58">
                  <c:v>75</c:v>
                </c:pt>
                <c:pt idx="59">
                  <c:v>76</c:v>
                </c:pt>
                <c:pt idx="60">
                  <c:v>77</c:v>
                </c:pt>
                <c:pt idx="61">
                  <c:v>78</c:v>
                </c:pt>
                <c:pt idx="62">
                  <c:v>79</c:v>
                </c:pt>
                <c:pt idx="63">
                  <c:v>80</c:v>
                </c:pt>
                <c:pt idx="64">
                  <c:v>81</c:v>
                </c:pt>
                <c:pt idx="65">
                  <c:v>82</c:v>
                </c:pt>
                <c:pt idx="66">
                  <c:v>83</c:v>
                </c:pt>
                <c:pt idx="67">
                  <c:v>84</c:v>
                </c:pt>
                <c:pt idx="68">
                  <c:v>85</c:v>
                </c:pt>
                <c:pt idx="69">
                  <c:v>86</c:v>
                </c:pt>
                <c:pt idx="70">
                  <c:v>87</c:v>
                </c:pt>
                <c:pt idx="71">
                  <c:v>88</c:v>
                </c:pt>
                <c:pt idx="72">
                  <c:v>89</c:v>
                </c:pt>
                <c:pt idx="73">
                  <c:v>90</c:v>
                </c:pt>
                <c:pt idx="74">
                  <c:v>91</c:v>
                </c:pt>
              </c:numCache>
            </c:numRef>
          </c:yVal>
        </c:ser>
        <c:ser>
          <c:idx val="0"/>
          <c:order val="1"/>
          <c:tx>
            <c:v>Wert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dLbls/>
        <c:axId val="121797632"/>
        <c:axId val="121807616"/>
      </c:scatterChart>
      <c:valAx>
        <c:axId val="121797632"/>
        <c:scaling>
          <c:orientation val="minMax"/>
          <c:max val="118"/>
          <c:min val="110.3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807616"/>
        <c:crosses val="autoZero"/>
        <c:crossBetween val="midCat"/>
        <c:majorUnit val="1"/>
        <c:minorUnit val="0.2"/>
      </c:valAx>
      <c:valAx>
        <c:axId val="121807616"/>
        <c:scaling>
          <c:orientation val="minMax"/>
          <c:max val="91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97632"/>
        <c:crossesAt val="-3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34</xdr:row>
      <xdr:rowOff>9525</xdr:rowOff>
    </xdr:from>
    <xdr:to>
      <xdr:col>11</xdr:col>
      <xdr:colOff>0</xdr:colOff>
      <xdr:row>69</xdr:row>
      <xdr:rowOff>114300</xdr:rowOff>
    </xdr:to>
    <xdr:sp macro="" textlink="">
      <xdr:nvSpPr>
        <xdr:cNvPr id="178552" name="Rectangle 1"/>
        <xdr:cNvSpPr>
          <a:spLocks noChangeArrowheads="1"/>
        </xdr:cNvSpPr>
      </xdr:nvSpPr>
      <xdr:spPr bwMode="auto">
        <a:xfrm>
          <a:off x="4495800" y="7648575"/>
          <a:ext cx="4591050" cy="597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28575</xdr:rowOff>
    </xdr:from>
    <xdr:to>
      <xdr:col>4</xdr:col>
      <xdr:colOff>800100</xdr:colOff>
      <xdr:row>69</xdr:row>
      <xdr:rowOff>104775</xdr:rowOff>
    </xdr:to>
    <xdr:sp macro="" textlink="">
      <xdr:nvSpPr>
        <xdr:cNvPr id="178553" name="Rectangle 2"/>
        <xdr:cNvSpPr>
          <a:spLocks noChangeArrowheads="1"/>
        </xdr:cNvSpPr>
      </xdr:nvSpPr>
      <xdr:spPr bwMode="auto">
        <a:xfrm>
          <a:off x="0" y="10134600"/>
          <a:ext cx="4238625" cy="3476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800100</xdr:colOff>
      <xdr:row>59</xdr:row>
      <xdr:rowOff>66675</xdr:rowOff>
    </xdr:from>
    <xdr:to>
      <xdr:col>10</xdr:col>
      <xdr:colOff>95250</xdr:colOff>
      <xdr:row>68</xdr:row>
      <xdr:rowOff>104775</xdr:rowOff>
    </xdr:to>
    <xdr:sp macro="" textlink="">
      <xdr:nvSpPr>
        <xdr:cNvPr id="178554" name="Rectangle 3"/>
        <xdr:cNvSpPr>
          <a:spLocks noChangeArrowheads="1"/>
        </xdr:cNvSpPr>
      </xdr:nvSpPr>
      <xdr:spPr bwMode="auto">
        <a:xfrm>
          <a:off x="5238750" y="11953875"/>
          <a:ext cx="3238500" cy="14954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800100</xdr:colOff>
      <xdr:row>35</xdr:row>
      <xdr:rowOff>123825</xdr:rowOff>
    </xdr:from>
    <xdr:to>
      <xdr:col>10</xdr:col>
      <xdr:colOff>104775</xdr:colOff>
      <xdr:row>59</xdr:row>
      <xdr:rowOff>66675</xdr:rowOff>
    </xdr:to>
    <xdr:sp macro="" textlink="">
      <xdr:nvSpPr>
        <xdr:cNvPr id="178555" name="Freeform 4"/>
        <xdr:cNvSpPr>
          <a:spLocks/>
        </xdr:cNvSpPr>
      </xdr:nvSpPr>
      <xdr:spPr bwMode="auto">
        <a:xfrm>
          <a:off x="5238750" y="7953375"/>
          <a:ext cx="3248025" cy="4000500"/>
        </a:xfrm>
        <a:custGeom>
          <a:avLst/>
          <a:gdLst>
            <a:gd name="T0" fmla="*/ 0 w 341"/>
            <a:gd name="T1" fmla="*/ 2147483647 h 398"/>
            <a:gd name="T2" fmla="*/ 2147483647 w 341"/>
            <a:gd name="T3" fmla="*/ 2147483647 h 398"/>
            <a:gd name="T4" fmla="*/ 2147483647 w 341"/>
            <a:gd name="T5" fmla="*/ 2147483647 h 398"/>
            <a:gd name="T6" fmla="*/ 2147483647 w 341"/>
            <a:gd name="T7" fmla="*/ 2147483647 h 398"/>
            <a:gd name="T8" fmla="*/ 2147483647 w 341"/>
            <a:gd name="T9" fmla="*/ 0 h 398"/>
            <a:gd name="T10" fmla="*/ 0 w 341"/>
            <a:gd name="T11" fmla="*/ 0 h 398"/>
            <a:gd name="T12" fmla="*/ 0 w 341"/>
            <a:gd name="T13" fmla="*/ 2147483647 h 3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41" h="398">
              <a:moveTo>
                <a:pt x="0" y="396"/>
              </a:moveTo>
              <a:lnTo>
                <a:pt x="167" y="398"/>
              </a:lnTo>
              <a:lnTo>
                <a:pt x="341" y="398"/>
              </a:lnTo>
              <a:lnTo>
                <a:pt x="341" y="254"/>
              </a:lnTo>
              <a:lnTo>
                <a:pt x="231" y="0"/>
              </a:lnTo>
              <a:lnTo>
                <a:pt x="0" y="0"/>
              </a:lnTo>
              <a:lnTo>
                <a:pt x="0" y="396"/>
              </a:lnTo>
              <a:close/>
            </a:path>
          </a:pathLst>
        </a:custGeom>
        <a:solidFill>
          <a:srgbClr val="FFFFCC"/>
        </a:solidFill>
        <a:ln w="1587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19050</xdr:colOff>
      <xdr:row>35</xdr:row>
      <xdr:rowOff>142875</xdr:rowOff>
    </xdr:from>
    <xdr:to>
      <xdr:col>8</xdr:col>
      <xdr:colOff>19050</xdr:colOff>
      <xdr:row>59</xdr:row>
      <xdr:rowOff>76200</xdr:rowOff>
    </xdr:to>
    <xdr:sp macro="" textlink="">
      <xdr:nvSpPr>
        <xdr:cNvPr id="178556" name="Line 5"/>
        <xdr:cNvSpPr>
          <a:spLocks noChangeShapeType="1"/>
        </xdr:cNvSpPr>
      </xdr:nvSpPr>
      <xdr:spPr bwMode="auto">
        <a:xfrm flipV="1">
          <a:off x="6819900" y="7972425"/>
          <a:ext cx="0" cy="39909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65</xdr:row>
      <xdr:rowOff>133350</xdr:rowOff>
    </xdr:from>
    <xdr:to>
      <xdr:col>9</xdr:col>
      <xdr:colOff>0</xdr:colOff>
      <xdr:row>67</xdr:row>
      <xdr:rowOff>123825</xdr:rowOff>
    </xdr:to>
    <xdr:sp macro="" textlink="">
      <xdr:nvSpPr>
        <xdr:cNvPr id="178182" name="Text Box 6"/>
        <xdr:cNvSpPr txBox="1">
          <a:spLocks noChangeArrowheads="1"/>
        </xdr:cNvSpPr>
      </xdr:nvSpPr>
      <xdr:spPr bwMode="auto">
        <a:xfrm>
          <a:off x="6315075" y="12658725"/>
          <a:ext cx="12287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Limits with all doors on or aft door(s) only off</a:t>
          </a:r>
        </a:p>
      </xdr:txBody>
    </xdr:sp>
    <xdr:clientData/>
  </xdr:twoCellAnchor>
  <xdr:twoCellAnchor>
    <xdr:from>
      <xdr:col>10</xdr:col>
      <xdr:colOff>161925</xdr:colOff>
      <xdr:row>48</xdr:row>
      <xdr:rowOff>57150</xdr:rowOff>
    </xdr:from>
    <xdr:to>
      <xdr:col>10</xdr:col>
      <xdr:colOff>342900</xdr:colOff>
      <xdr:row>52</xdr:row>
      <xdr:rowOff>95250</xdr:rowOff>
    </xdr:to>
    <xdr:sp macro="" textlink="">
      <xdr:nvSpPr>
        <xdr:cNvPr id="178183" name="Text Box 7"/>
        <xdr:cNvSpPr txBox="1">
          <a:spLocks noChangeArrowheads="1"/>
        </xdr:cNvSpPr>
      </xdr:nvSpPr>
      <xdr:spPr bwMode="auto">
        <a:xfrm>
          <a:off x="8543925" y="9829800"/>
          <a:ext cx="18097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2425 LBS</a:t>
          </a:r>
        </a:p>
      </xdr:txBody>
    </xdr:sp>
    <xdr:clientData/>
  </xdr:twoCellAnchor>
  <xdr:twoCellAnchor>
    <xdr:from>
      <xdr:col>8</xdr:col>
      <xdr:colOff>428625</xdr:colOff>
      <xdr:row>34</xdr:row>
      <xdr:rowOff>66675</xdr:rowOff>
    </xdr:from>
    <xdr:to>
      <xdr:col>9</xdr:col>
      <xdr:colOff>400050</xdr:colOff>
      <xdr:row>35</xdr:row>
      <xdr:rowOff>57150</xdr:rowOff>
    </xdr:to>
    <xdr:sp macro="" textlink="">
      <xdr:nvSpPr>
        <xdr:cNvPr id="178184" name="Text Box 8"/>
        <xdr:cNvSpPr txBox="1">
          <a:spLocks noChangeArrowheads="1"/>
        </xdr:cNvSpPr>
      </xdr:nvSpPr>
      <xdr:spPr bwMode="auto">
        <a:xfrm>
          <a:off x="7229475" y="7372350"/>
          <a:ext cx="7143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111.6 Inch</a:t>
          </a:r>
        </a:p>
      </xdr:txBody>
    </xdr:sp>
    <xdr:clientData/>
  </xdr:twoCellAnchor>
  <xdr:twoCellAnchor>
    <xdr:from>
      <xdr:col>6</xdr:col>
      <xdr:colOff>0</xdr:colOff>
      <xdr:row>66</xdr:row>
      <xdr:rowOff>133350</xdr:rowOff>
    </xdr:from>
    <xdr:to>
      <xdr:col>7</xdr:col>
      <xdr:colOff>304800</xdr:colOff>
      <xdr:row>66</xdr:row>
      <xdr:rowOff>133350</xdr:rowOff>
    </xdr:to>
    <xdr:sp macro="" textlink="">
      <xdr:nvSpPr>
        <xdr:cNvPr id="178560" name="Line 9"/>
        <xdr:cNvSpPr>
          <a:spLocks noChangeShapeType="1"/>
        </xdr:cNvSpPr>
      </xdr:nvSpPr>
      <xdr:spPr bwMode="auto">
        <a:xfrm flipH="1">
          <a:off x="5248275" y="131540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66</xdr:row>
      <xdr:rowOff>133350</xdr:rowOff>
    </xdr:from>
    <xdr:to>
      <xdr:col>10</xdr:col>
      <xdr:colOff>95250</xdr:colOff>
      <xdr:row>66</xdr:row>
      <xdr:rowOff>133350</xdr:rowOff>
    </xdr:to>
    <xdr:sp macro="" textlink="">
      <xdr:nvSpPr>
        <xdr:cNvPr id="178561" name="Line 10"/>
        <xdr:cNvSpPr>
          <a:spLocks noChangeShapeType="1"/>
        </xdr:cNvSpPr>
      </xdr:nvSpPr>
      <xdr:spPr bwMode="auto">
        <a:xfrm>
          <a:off x="7553325" y="131540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800100</xdr:colOff>
      <xdr:row>62</xdr:row>
      <xdr:rowOff>133350</xdr:rowOff>
    </xdr:from>
    <xdr:to>
      <xdr:col>6</xdr:col>
      <xdr:colOff>180975</xdr:colOff>
      <xdr:row>62</xdr:row>
      <xdr:rowOff>133350</xdr:rowOff>
    </xdr:to>
    <xdr:sp macro="" textlink="">
      <xdr:nvSpPr>
        <xdr:cNvPr id="178562" name="Line 11"/>
        <xdr:cNvSpPr>
          <a:spLocks noChangeShapeType="1"/>
        </xdr:cNvSpPr>
      </xdr:nvSpPr>
      <xdr:spPr bwMode="auto">
        <a:xfrm flipH="1">
          <a:off x="5238750" y="125063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62</xdr:row>
      <xdr:rowOff>152400</xdr:rowOff>
    </xdr:from>
    <xdr:to>
      <xdr:col>8</xdr:col>
      <xdr:colOff>19050</xdr:colOff>
      <xdr:row>62</xdr:row>
      <xdr:rowOff>152400</xdr:rowOff>
    </xdr:to>
    <xdr:sp macro="" textlink="">
      <xdr:nvSpPr>
        <xdr:cNvPr id="178563" name="Line 12"/>
        <xdr:cNvSpPr>
          <a:spLocks noChangeShapeType="1"/>
        </xdr:cNvSpPr>
      </xdr:nvSpPr>
      <xdr:spPr bwMode="auto">
        <a:xfrm>
          <a:off x="6591300" y="12525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</xdr:row>
      <xdr:rowOff>66675</xdr:rowOff>
    </xdr:from>
    <xdr:to>
      <xdr:col>8</xdr:col>
      <xdr:colOff>28575</xdr:colOff>
      <xdr:row>59</xdr:row>
      <xdr:rowOff>76200</xdr:rowOff>
    </xdr:to>
    <xdr:sp macro="" textlink="">
      <xdr:nvSpPr>
        <xdr:cNvPr id="178564" name="Freeform 13"/>
        <xdr:cNvSpPr>
          <a:spLocks/>
        </xdr:cNvSpPr>
      </xdr:nvSpPr>
      <xdr:spPr bwMode="auto">
        <a:xfrm>
          <a:off x="5248275" y="11953875"/>
          <a:ext cx="1581150" cy="9525"/>
        </a:xfrm>
        <a:custGeom>
          <a:avLst/>
          <a:gdLst>
            <a:gd name="T0" fmla="*/ 0 w 166"/>
            <a:gd name="T1" fmla="*/ 0 h 1"/>
            <a:gd name="T2" fmla="*/ 2147483647 w 1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6" h="1">
              <a:moveTo>
                <a:pt x="0" y="0"/>
              </a:moveTo>
              <a:lnTo>
                <a:pt x="166" y="0"/>
              </a:lnTo>
            </a:path>
          </a:pathLst>
        </a:cu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60</xdr:row>
      <xdr:rowOff>114300</xdr:rowOff>
    </xdr:from>
    <xdr:to>
      <xdr:col>8</xdr:col>
      <xdr:colOff>19050</xdr:colOff>
      <xdr:row>65</xdr:row>
      <xdr:rowOff>9525</xdr:rowOff>
    </xdr:to>
    <xdr:sp macro="" textlink="">
      <xdr:nvSpPr>
        <xdr:cNvPr id="178565" name="Line 14"/>
        <xdr:cNvSpPr>
          <a:spLocks noChangeShapeType="1"/>
        </xdr:cNvSpPr>
      </xdr:nvSpPr>
      <xdr:spPr bwMode="auto">
        <a:xfrm flipV="1">
          <a:off x="6819900" y="121634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61</xdr:row>
      <xdr:rowOff>76200</xdr:rowOff>
    </xdr:from>
    <xdr:to>
      <xdr:col>7</xdr:col>
      <xdr:colOff>571500</xdr:colOff>
      <xdr:row>64</xdr:row>
      <xdr:rowOff>57150</xdr:rowOff>
    </xdr:to>
    <xdr:sp macro="" textlink="">
      <xdr:nvSpPr>
        <xdr:cNvPr id="178191" name="Text Box 15"/>
        <xdr:cNvSpPr txBox="1">
          <a:spLocks noChangeArrowheads="1"/>
        </xdr:cNvSpPr>
      </xdr:nvSpPr>
      <xdr:spPr bwMode="auto">
        <a:xfrm>
          <a:off x="5429250" y="11953875"/>
          <a:ext cx="11525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Limits with any combination of forward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and aftdoors door(s) off</a:t>
          </a:r>
        </a:p>
      </xdr:txBody>
    </xdr:sp>
    <xdr:clientData/>
  </xdr:twoCellAnchor>
  <xdr:twoCellAnchor>
    <xdr:from>
      <xdr:col>0</xdr:col>
      <xdr:colOff>657225</xdr:colOff>
      <xdr:row>52</xdr:row>
      <xdr:rowOff>123825</xdr:rowOff>
    </xdr:from>
    <xdr:to>
      <xdr:col>4</xdr:col>
      <xdr:colOff>733425</xdr:colOff>
      <xdr:row>68</xdr:row>
      <xdr:rowOff>76200</xdr:rowOff>
    </xdr:to>
    <xdr:sp macro="" textlink="">
      <xdr:nvSpPr>
        <xdr:cNvPr id="178567" name="Freeform 16"/>
        <xdr:cNvSpPr>
          <a:spLocks/>
        </xdr:cNvSpPr>
      </xdr:nvSpPr>
      <xdr:spPr bwMode="auto">
        <a:xfrm>
          <a:off x="657225" y="10877550"/>
          <a:ext cx="3514725" cy="2543175"/>
        </a:xfrm>
        <a:custGeom>
          <a:avLst/>
          <a:gdLst>
            <a:gd name="T0" fmla="*/ 83340064 w 385"/>
            <a:gd name="T1" fmla="*/ 2147483647 h 271"/>
            <a:gd name="T2" fmla="*/ 0 w 385"/>
            <a:gd name="T3" fmla="*/ 2147483647 h 271"/>
            <a:gd name="T4" fmla="*/ 1750168725 w 385"/>
            <a:gd name="T5" fmla="*/ 0 h 271"/>
            <a:gd name="T6" fmla="*/ 2147483647 w 385"/>
            <a:gd name="T7" fmla="*/ 0 h 271"/>
            <a:gd name="T8" fmla="*/ 2147483647 w 385"/>
            <a:gd name="T9" fmla="*/ 2147483647 h 271"/>
            <a:gd name="T10" fmla="*/ 83340064 w 385"/>
            <a:gd name="T11" fmla="*/ 2147483647 h 27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85" h="271">
              <a:moveTo>
                <a:pt x="1" y="270"/>
              </a:moveTo>
              <a:lnTo>
                <a:pt x="0" y="67"/>
              </a:lnTo>
              <a:lnTo>
                <a:pt x="21" y="0"/>
              </a:lnTo>
              <a:lnTo>
                <a:pt x="385" y="0"/>
              </a:lnTo>
              <a:lnTo>
                <a:pt x="385" y="271"/>
              </a:lnTo>
              <a:lnTo>
                <a:pt x="1" y="270"/>
              </a:lnTo>
              <a:close/>
            </a:path>
          </a:pathLst>
        </a:custGeom>
        <a:solidFill>
          <a:srgbClr val="FFFFCC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657225</xdr:colOff>
      <xdr:row>60</xdr:row>
      <xdr:rowOff>66675</xdr:rowOff>
    </xdr:from>
    <xdr:to>
      <xdr:col>3</xdr:col>
      <xdr:colOff>47625</xdr:colOff>
      <xdr:row>60</xdr:row>
      <xdr:rowOff>66675</xdr:rowOff>
    </xdr:to>
    <xdr:sp macro="" textlink="">
      <xdr:nvSpPr>
        <xdr:cNvPr id="178568" name="Line 17"/>
        <xdr:cNvSpPr>
          <a:spLocks noChangeShapeType="1"/>
        </xdr:cNvSpPr>
      </xdr:nvSpPr>
      <xdr:spPr bwMode="auto">
        <a:xfrm flipH="1">
          <a:off x="657225" y="12115800"/>
          <a:ext cx="19621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52</xdr:row>
      <xdr:rowOff>123825</xdr:rowOff>
    </xdr:from>
    <xdr:to>
      <xdr:col>3</xdr:col>
      <xdr:colOff>28575</xdr:colOff>
      <xdr:row>56</xdr:row>
      <xdr:rowOff>85725</xdr:rowOff>
    </xdr:to>
    <xdr:sp macro="" textlink="">
      <xdr:nvSpPr>
        <xdr:cNvPr id="178569" name="Line 18"/>
        <xdr:cNvSpPr>
          <a:spLocks noChangeShapeType="1"/>
        </xdr:cNvSpPr>
      </xdr:nvSpPr>
      <xdr:spPr bwMode="auto">
        <a:xfrm flipH="1" flipV="1">
          <a:off x="2305050" y="10877550"/>
          <a:ext cx="295275" cy="6096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56</xdr:row>
      <xdr:rowOff>85725</xdr:rowOff>
    </xdr:from>
    <xdr:to>
      <xdr:col>3</xdr:col>
      <xdr:colOff>28575</xdr:colOff>
      <xdr:row>68</xdr:row>
      <xdr:rowOff>85725</xdr:rowOff>
    </xdr:to>
    <xdr:sp macro="" textlink="">
      <xdr:nvSpPr>
        <xdr:cNvPr id="178570" name="Line 19"/>
        <xdr:cNvSpPr>
          <a:spLocks noChangeShapeType="1"/>
        </xdr:cNvSpPr>
      </xdr:nvSpPr>
      <xdr:spPr bwMode="auto">
        <a:xfrm>
          <a:off x="2600325" y="11487150"/>
          <a:ext cx="0" cy="194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21</xdr:row>
      <xdr:rowOff>57150</xdr:rowOff>
    </xdr:from>
    <xdr:to>
      <xdr:col>7</xdr:col>
      <xdr:colOff>190500</xdr:colOff>
      <xdr:row>21</xdr:row>
      <xdr:rowOff>171450</xdr:rowOff>
    </xdr:to>
    <xdr:sp macro="" textlink="">
      <xdr:nvSpPr>
        <xdr:cNvPr id="178571" name="AutoShape 20"/>
        <xdr:cNvSpPr>
          <a:spLocks noChangeArrowheads="1"/>
        </xdr:cNvSpPr>
      </xdr:nvSpPr>
      <xdr:spPr bwMode="auto">
        <a:xfrm>
          <a:off x="6086475" y="5457825"/>
          <a:ext cx="114300" cy="114300"/>
        </a:xfrm>
        <a:prstGeom prst="flowChartExtra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21</xdr:row>
      <xdr:rowOff>57150</xdr:rowOff>
    </xdr:from>
    <xdr:to>
      <xdr:col>9</xdr:col>
      <xdr:colOff>190500</xdr:colOff>
      <xdr:row>21</xdr:row>
      <xdr:rowOff>171450</xdr:rowOff>
    </xdr:to>
    <xdr:sp macro="" textlink="">
      <xdr:nvSpPr>
        <xdr:cNvPr id="178572" name="AutoShape 21"/>
        <xdr:cNvSpPr>
          <a:spLocks noChangeArrowheads="1"/>
        </xdr:cNvSpPr>
      </xdr:nvSpPr>
      <xdr:spPr bwMode="auto">
        <a:xfrm>
          <a:off x="7620000" y="5457825"/>
          <a:ext cx="114300" cy="114300"/>
        </a:xfrm>
        <a:prstGeom prst="flowChartExtra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17</xdr:row>
      <xdr:rowOff>57150</xdr:rowOff>
    </xdr:from>
    <xdr:to>
      <xdr:col>7</xdr:col>
      <xdr:colOff>238125</xdr:colOff>
      <xdr:row>17</xdr:row>
      <xdr:rowOff>180975</xdr:rowOff>
    </xdr:to>
    <xdr:sp macro="" textlink="">
      <xdr:nvSpPr>
        <xdr:cNvPr id="178573" name="AutoShape 22"/>
        <xdr:cNvSpPr>
          <a:spLocks noChangeArrowheads="1"/>
        </xdr:cNvSpPr>
      </xdr:nvSpPr>
      <xdr:spPr bwMode="auto">
        <a:xfrm>
          <a:off x="6105525" y="4552950"/>
          <a:ext cx="142875" cy="123825"/>
        </a:xfrm>
        <a:prstGeom prst="flowChartDecision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17</xdr:row>
      <xdr:rowOff>57150</xdr:rowOff>
    </xdr:from>
    <xdr:to>
      <xdr:col>9</xdr:col>
      <xdr:colOff>238125</xdr:colOff>
      <xdr:row>17</xdr:row>
      <xdr:rowOff>180975</xdr:rowOff>
    </xdr:to>
    <xdr:sp macro="" textlink="">
      <xdr:nvSpPr>
        <xdr:cNvPr id="178574" name="AutoShape 23"/>
        <xdr:cNvSpPr>
          <a:spLocks noChangeArrowheads="1"/>
        </xdr:cNvSpPr>
      </xdr:nvSpPr>
      <xdr:spPr bwMode="auto">
        <a:xfrm>
          <a:off x="7639050" y="4552950"/>
          <a:ext cx="142875" cy="123825"/>
        </a:xfrm>
        <a:prstGeom prst="flowChartDecision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54</xdr:row>
      <xdr:rowOff>38100</xdr:rowOff>
    </xdr:from>
    <xdr:to>
      <xdr:col>4</xdr:col>
      <xdr:colOff>57150</xdr:colOff>
      <xdr:row>57</xdr:row>
      <xdr:rowOff>85725</xdr:rowOff>
    </xdr:to>
    <xdr:sp macro="" textlink="">
      <xdr:nvSpPr>
        <xdr:cNvPr id="178200" name="Text Box 24"/>
        <xdr:cNvSpPr txBox="1">
          <a:spLocks noChangeArrowheads="1"/>
        </xdr:cNvSpPr>
      </xdr:nvSpPr>
      <xdr:spPr bwMode="auto">
        <a:xfrm>
          <a:off x="2819400" y="10782300"/>
          <a:ext cx="6762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limit with fwd or fwd and aft door(s) off</a:t>
          </a:r>
        </a:p>
      </xdr:txBody>
    </xdr:sp>
    <xdr:clientData/>
  </xdr:twoCellAnchor>
  <xdr:twoCellAnchor>
    <xdr:from>
      <xdr:col>3</xdr:col>
      <xdr:colOff>581025</xdr:colOff>
      <xdr:row>52</xdr:row>
      <xdr:rowOff>123825</xdr:rowOff>
    </xdr:from>
    <xdr:to>
      <xdr:col>3</xdr:col>
      <xdr:colOff>581025</xdr:colOff>
      <xdr:row>54</xdr:row>
      <xdr:rowOff>47625</xdr:rowOff>
    </xdr:to>
    <xdr:sp macro="" textlink="">
      <xdr:nvSpPr>
        <xdr:cNvPr id="178576" name="Line 25"/>
        <xdr:cNvSpPr>
          <a:spLocks noChangeShapeType="1"/>
        </xdr:cNvSpPr>
      </xdr:nvSpPr>
      <xdr:spPr bwMode="auto">
        <a:xfrm flipV="1">
          <a:off x="3152775" y="108775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57</xdr:row>
      <xdr:rowOff>85725</xdr:rowOff>
    </xdr:from>
    <xdr:to>
      <xdr:col>3</xdr:col>
      <xdr:colOff>581025</xdr:colOff>
      <xdr:row>60</xdr:row>
      <xdr:rowOff>66675</xdr:rowOff>
    </xdr:to>
    <xdr:sp macro="" textlink="">
      <xdr:nvSpPr>
        <xdr:cNvPr id="178577" name="Line 26"/>
        <xdr:cNvSpPr>
          <a:spLocks noChangeShapeType="1"/>
        </xdr:cNvSpPr>
      </xdr:nvSpPr>
      <xdr:spPr bwMode="auto">
        <a:xfrm>
          <a:off x="3152775" y="11649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52</xdr:row>
      <xdr:rowOff>104775</xdr:rowOff>
    </xdr:from>
    <xdr:to>
      <xdr:col>4</xdr:col>
      <xdr:colOff>447675</xdr:colOff>
      <xdr:row>61</xdr:row>
      <xdr:rowOff>19050</xdr:rowOff>
    </xdr:to>
    <xdr:sp macro="" textlink="">
      <xdr:nvSpPr>
        <xdr:cNvPr id="178578" name="Line 27"/>
        <xdr:cNvSpPr>
          <a:spLocks noChangeShapeType="1"/>
        </xdr:cNvSpPr>
      </xdr:nvSpPr>
      <xdr:spPr bwMode="auto">
        <a:xfrm flipV="1">
          <a:off x="3886200" y="10858500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64</xdr:row>
      <xdr:rowOff>19050</xdr:rowOff>
    </xdr:from>
    <xdr:to>
      <xdr:col>4</xdr:col>
      <xdr:colOff>447675</xdr:colOff>
      <xdr:row>68</xdr:row>
      <xdr:rowOff>76200</xdr:rowOff>
    </xdr:to>
    <xdr:sp macro="" textlink="">
      <xdr:nvSpPr>
        <xdr:cNvPr id="178579" name="Line 28"/>
        <xdr:cNvSpPr>
          <a:spLocks noChangeShapeType="1"/>
        </xdr:cNvSpPr>
      </xdr:nvSpPr>
      <xdr:spPr bwMode="auto">
        <a:xfrm>
          <a:off x="3886200" y="1271587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61</xdr:row>
      <xdr:rowOff>19050</xdr:rowOff>
    </xdr:from>
    <xdr:to>
      <xdr:col>4</xdr:col>
      <xdr:colOff>666750</xdr:colOff>
      <xdr:row>64</xdr:row>
      <xdr:rowOff>38100</xdr:rowOff>
    </xdr:to>
    <xdr:sp macro="" textlink="">
      <xdr:nvSpPr>
        <xdr:cNvPr id="178205" name="Text Box 29"/>
        <xdr:cNvSpPr txBox="1">
          <a:spLocks noChangeArrowheads="1"/>
        </xdr:cNvSpPr>
      </xdr:nvSpPr>
      <xdr:spPr bwMode="auto">
        <a:xfrm>
          <a:off x="3219450" y="11896725"/>
          <a:ext cx="885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limit wit hall doors on or with aft door(s) off only</a:t>
          </a:r>
        </a:p>
      </xdr:txBody>
    </xdr:sp>
    <xdr:clientData/>
  </xdr:twoCellAnchor>
  <xdr:twoCellAnchor>
    <xdr:from>
      <xdr:col>3</xdr:col>
      <xdr:colOff>28575</xdr:colOff>
      <xdr:row>60</xdr:row>
      <xdr:rowOff>66675</xdr:rowOff>
    </xdr:from>
    <xdr:to>
      <xdr:col>4</xdr:col>
      <xdr:colOff>190500</xdr:colOff>
      <xdr:row>60</xdr:row>
      <xdr:rowOff>66675</xdr:rowOff>
    </xdr:to>
    <xdr:sp macro="" textlink="">
      <xdr:nvSpPr>
        <xdr:cNvPr id="178581" name="Line 30"/>
        <xdr:cNvSpPr>
          <a:spLocks noChangeShapeType="1"/>
        </xdr:cNvSpPr>
      </xdr:nvSpPr>
      <xdr:spPr bwMode="auto">
        <a:xfrm>
          <a:off x="2600325" y="12115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28575</xdr:rowOff>
    </xdr:from>
    <xdr:to>
      <xdr:col>3</xdr:col>
      <xdr:colOff>438150</xdr:colOff>
      <xdr:row>69</xdr:row>
      <xdr:rowOff>95250</xdr:rowOff>
    </xdr:to>
    <xdr:graphicFrame macro="">
      <xdr:nvGraphicFramePr>
        <xdr:cNvPr id="17858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34</xdr:row>
      <xdr:rowOff>0</xdr:rowOff>
    </xdr:from>
    <xdr:to>
      <xdr:col>11</xdr:col>
      <xdr:colOff>0</xdr:colOff>
      <xdr:row>62</xdr:row>
      <xdr:rowOff>133350</xdr:rowOff>
    </xdr:to>
    <xdr:graphicFrame macro="">
      <xdr:nvGraphicFramePr>
        <xdr:cNvPr id="17858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17</xdr:row>
      <xdr:rowOff>57150</xdr:rowOff>
    </xdr:from>
    <xdr:to>
      <xdr:col>6</xdr:col>
      <xdr:colOff>238125</xdr:colOff>
      <xdr:row>17</xdr:row>
      <xdr:rowOff>180975</xdr:rowOff>
    </xdr:to>
    <xdr:sp macro="" textlink="">
      <xdr:nvSpPr>
        <xdr:cNvPr id="178584" name="AutoShape 41"/>
        <xdr:cNvSpPr>
          <a:spLocks noChangeArrowheads="1"/>
        </xdr:cNvSpPr>
      </xdr:nvSpPr>
      <xdr:spPr bwMode="auto">
        <a:xfrm>
          <a:off x="5343525" y="4552950"/>
          <a:ext cx="142875" cy="123825"/>
        </a:xfrm>
        <a:prstGeom prst="flowChartDecision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21</xdr:row>
      <xdr:rowOff>57150</xdr:rowOff>
    </xdr:from>
    <xdr:to>
      <xdr:col>6</xdr:col>
      <xdr:colOff>190500</xdr:colOff>
      <xdr:row>21</xdr:row>
      <xdr:rowOff>171450</xdr:rowOff>
    </xdr:to>
    <xdr:sp macro="" textlink="">
      <xdr:nvSpPr>
        <xdr:cNvPr id="178585" name="AutoShape 42"/>
        <xdr:cNvSpPr>
          <a:spLocks noChangeArrowheads="1"/>
        </xdr:cNvSpPr>
      </xdr:nvSpPr>
      <xdr:spPr bwMode="auto">
        <a:xfrm>
          <a:off x="5324475" y="5457825"/>
          <a:ext cx="114300" cy="114300"/>
        </a:xfrm>
        <a:prstGeom prst="flowChartExtra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0.44092</cdr:x>
      <cdr:y>0.08178</cdr:y>
    </cdr:from>
    <cdr:to>
      <cdr:x>0.49782</cdr:x>
      <cdr:y>0.13382</cdr:y>
    </cdr:to>
    <cdr:sp macro="" textlink="">
      <cdr:nvSpPr>
        <cdr:cNvPr id="179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4513" y="287496"/>
          <a:ext cx="171795" cy="180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</a:p>
      </cdr:txBody>
    </cdr:sp>
  </cdr:relSizeAnchor>
  <cdr:relSizeAnchor xmlns:cdr="http://schemas.openxmlformats.org/drawingml/2006/chartDrawing">
    <cdr:from>
      <cdr:x>0.51259</cdr:x>
      <cdr:y>0.08178</cdr:y>
    </cdr:from>
    <cdr:to>
      <cdr:x>0.54333</cdr:x>
      <cdr:y>0.12245</cdr:y>
    </cdr:to>
    <cdr:sp macro="" textlink="">
      <cdr:nvSpPr>
        <cdr:cNvPr id="179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2845" y="283539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cdr:txBody>
    </cdr:sp>
  </cdr:relSizeAnchor>
  <cdr:relSizeAnchor xmlns:cdr="http://schemas.openxmlformats.org/drawingml/2006/chartDrawing">
    <cdr:from>
      <cdr:x>0.49709</cdr:x>
      <cdr:y>0.06598</cdr:y>
    </cdr:from>
    <cdr:to>
      <cdr:x>0.49709</cdr:x>
      <cdr:y>0.13454</cdr:y>
    </cdr:to>
    <cdr:sp macro="" textlink="">
      <cdr:nvSpPr>
        <cdr:cNvPr id="1792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04115" y="232549"/>
          <a:ext cx="0" cy="2383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9525</xdr:rowOff>
    </xdr:from>
    <xdr:to>
      <xdr:col>6</xdr:col>
      <xdr:colOff>219075</xdr:colOff>
      <xdr:row>101</xdr:row>
      <xdr:rowOff>19050</xdr:rowOff>
    </xdr:to>
    <xdr:sp macro="" textlink="">
      <xdr:nvSpPr>
        <xdr:cNvPr id="173791" name="Rectangle 46"/>
        <xdr:cNvSpPr>
          <a:spLocks noChangeArrowheads="1"/>
        </xdr:cNvSpPr>
      </xdr:nvSpPr>
      <xdr:spPr bwMode="auto">
        <a:xfrm>
          <a:off x="180975" y="9705975"/>
          <a:ext cx="4610100" cy="6972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600075</xdr:colOff>
      <xdr:row>59</xdr:row>
      <xdr:rowOff>152400</xdr:rowOff>
    </xdr:from>
    <xdr:to>
      <xdr:col>6</xdr:col>
      <xdr:colOff>0</xdr:colOff>
      <xdr:row>80</xdr:row>
      <xdr:rowOff>0</xdr:rowOff>
    </xdr:to>
    <xdr:sp macro="" textlink="">
      <xdr:nvSpPr>
        <xdr:cNvPr id="173792" name="Freeform 47"/>
        <xdr:cNvSpPr>
          <a:spLocks/>
        </xdr:cNvSpPr>
      </xdr:nvSpPr>
      <xdr:spPr bwMode="auto">
        <a:xfrm>
          <a:off x="2886075" y="10010775"/>
          <a:ext cx="1685925" cy="3248025"/>
        </a:xfrm>
        <a:custGeom>
          <a:avLst/>
          <a:gdLst>
            <a:gd name="T0" fmla="*/ 2147483647 w 177"/>
            <a:gd name="T1" fmla="*/ 2147483647 h 341"/>
            <a:gd name="T2" fmla="*/ 2147483647 w 177"/>
            <a:gd name="T3" fmla="*/ 2147483647 h 341"/>
            <a:gd name="T4" fmla="*/ 2147483647 w 177"/>
            <a:gd name="T5" fmla="*/ 2147483647 h 341"/>
            <a:gd name="T6" fmla="*/ 2147483647 w 177"/>
            <a:gd name="T7" fmla="*/ 2147483647 h 341"/>
            <a:gd name="T8" fmla="*/ 0 w 177"/>
            <a:gd name="T9" fmla="*/ 0 h 341"/>
            <a:gd name="T10" fmla="*/ 2147483647 w 177"/>
            <a:gd name="T11" fmla="*/ 0 h 341"/>
            <a:gd name="T12" fmla="*/ 2147483647 w 177"/>
            <a:gd name="T13" fmla="*/ 2147483647 h 3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7" h="341">
              <a:moveTo>
                <a:pt x="177" y="341"/>
              </a:moveTo>
              <a:lnTo>
                <a:pt x="105" y="226"/>
              </a:lnTo>
              <a:lnTo>
                <a:pt x="67" y="151"/>
              </a:lnTo>
              <a:lnTo>
                <a:pt x="35" y="86"/>
              </a:lnTo>
              <a:lnTo>
                <a:pt x="0" y="0"/>
              </a:lnTo>
              <a:lnTo>
                <a:pt x="177" y="0"/>
              </a:lnTo>
              <a:lnTo>
                <a:pt x="177" y="341"/>
              </a:lnTo>
              <a:close/>
            </a:path>
          </a:pathLst>
        </a:custGeom>
        <a:solidFill>
          <a:srgbClr val="CC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257175</xdr:colOff>
      <xdr:row>59</xdr:row>
      <xdr:rowOff>152400</xdr:rowOff>
    </xdr:from>
    <xdr:to>
      <xdr:col>6</xdr:col>
      <xdr:colOff>9525</xdr:colOff>
      <xdr:row>82</xdr:row>
      <xdr:rowOff>28575</xdr:rowOff>
    </xdr:to>
    <xdr:sp macro="" textlink="">
      <xdr:nvSpPr>
        <xdr:cNvPr id="173793" name="Freeform 48"/>
        <xdr:cNvSpPr>
          <a:spLocks/>
        </xdr:cNvSpPr>
      </xdr:nvSpPr>
      <xdr:spPr bwMode="auto">
        <a:xfrm>
          <a:off x="2543175" y="10010775"/>
          <a:ext cx="2038350" cy="3600450"/>
        </a:xfrm>
        <a:custGeom>
          <a:avLst/>
          <a:gdLst>
            <a:gd name="T0" fmla="*/ 2147483647 w 214"/>
            <a:gd name="T1" fmla="*/ 2147483647 h 378"/>
            <a:gd name="T2" fmla="*/ 2147483647 w 214"/>
            <a:gd name="T3" fmla="*/ 2147483647 h 378"/>
            <a:gd name="T4" fmla="*/ 2147483647 w 214"/>
            <a:gd name="T5" fmla="*/ 2147483647 h 378"/>
            <a:gd name="T6" fmla="*/ 2147483647 w 214"/>
            <a:gd name="T7" fmla="*/ 2147483647 h 378"/>
            <a:gd name="T8" fmla="*/ 0 w 214"/>
            <a:gd name="T9" fmla="*/ 1360884375 h 378"/>
            <a:gd name="T10" fmla="*/ 0 w 214"/>
            <a:gd name="T11" fmla="*/ 0 h 378"/>
            <a:gd name="T12" fmla="*/ 2147483647 w 214"/>
            <a:gd name="T13" fmla="*/ 0 h 378"/>
            <a:gd name="T14" fmla="*/ 2147483647 w 214"/>
            <a:gd name="T15" fmla="*/ 2147483647 h 378"/>
            <a:gd name="T16" fmla="*/ 2147483647 w 214"/>
            <a:gd name="T17" fmla="*/ 2147483647 h 378"/>
            <a:gd name="T18" fmla="*/ 2147483647 w 214"/>
            <a:gd name="T19" fmla="*/ 2147483647 h 378"/>
            <a:gd name="T20" fmla="*/ 2147483647 w 214"/>
            <a:gd name="T21" fmla="*/ 2147483647 h 378"/>
            <a:gd name="T22" fmla="*/ 2147483647 w 214"/>
            <a:gd name="T23" fmla="*/ 2147483647 h 378"/>
            <a:gd name="T24" fmla="*/ 2147483647 w 214"/>
            <a:gd name="T25" fmla="*/ 2147483647 h 378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214" h="378">
              <a:moveTo>
                <a:pt x="214" y="378"/>
              </a:moveTo>
              <a:lnTo>
                <a:pt x="141" y="276"/>
              </a:lnTo>
              <a:lnTo>
                <a:pt x="71" y="171"/>
              </a:lnTo>
              <a:lnTo>
                <a:pt x="36" y="103"/>
              </a:lnTo>
              <a:lnTo>
                <a:pt x="0" y="15"/>
              </a:lnTo>
              <a:lnTo>
                <a:pt x="0" y="0"/>
              </a:lnTo>
              <a:lnTo>
                <a:pt x="36" y="0"/>
              </a:lnTo>
              <a:lnTo>
                <a:pt x="72" y="89"/>
              </a:lnTo>
              <a:lnTo>
                <a:pt x="107" y="158"/>
              </a:lnTo>
              <a:lnTo>
                <a:pt x="143" y="229"/>
              </a:lnTo>
              <a:lnTo>
                <a:pt x="179" y="286"/>
              </a:lnTo>
              <a:lnTo>
                <a:pt x="214" y="344"/>
              </a:lnTo>
              <a:lnTo>
                <a:pt x="214" y="378"/>
              </a:lnTo>
              <a:close/>
            </a:path>
          </a:pathLst>
        </a:custGeom>
        <a:solidFill>
          <a:srgbClr val="FFFFCC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171450</xdr:colOff>
      <xdr:row>59</xdr:row>
      <xdr:rowOff>142875</xdr:rowOff>
    </xdr:from>
    <xdr:to>
      <xdr:col>6</xdr:col>
      <xdr:colOff>0</xdr:colOff>
      <xdr:row>78</xdr:row>
      <xdr:rowOff>57150</xdr:rowOff>
    </xdr:to>
    <xdr:sp macro="" textlink="">
      <xdr:nvSpPr>
        <xdr:cNvPr id="173794" name="Line 61"/>
        <xdr:cNvSpPr>
          <a:spLocks noChangeShapeType="1"/>
        </xdr:cNvSpPr>
      </xdr:nvSpPr>
      <xdr:spPr bwMode="auto">
        <a:xfrm>
          <a:off x="3219450" y="10001250"/>
          <a:ext cx="1352550" cy="299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295275</xdr:colOff>
      <xdr:row>59</xdr:row>
      <xdr:rowOff>152400</xdr:rowOff>
    </xdr:from>
    <xdr:to>
      <xdr:col>5</xdr:col>
      <xdr:colOff>752475</xdr:colOff>
      <xdr:row>74</xdr:row>
      <xdr:rowOff>142875</xdr:rowOff>
    </xdr:to>
    <xdr:sp macro="" textlink="">
      <xdr:nvSpPr>
        <xdr:cNvPr id="173795" name="Line 62"/>
        <xdr:cNvSpPr>
          <a:spLocks noChangeShapeType="1"/>
        </xdr:cNvSpPr>
      </xdr:nvSpPr>
      <xdr:spPr bwMode="auto">
        <a:xfrm>
          <a:off x="3343275" y="10010775"/>
          <a:ext cx="1219200" cy="2419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59</xdr:row>
      <xdr:rowOff>142875</xdr:rowOff>
    </xdr:from>
    <xdr:to>
      <xdr:col>5</xdr:col>
      <xdr:colOff>752475</xdr:colOff>
      <xdr:row>75</xdr:row>
      <xdr:rowOff>142875</xdr:rowOff>
    </xdr:to>
    <xdr:sp macro="" textlink="">
      <xdr:nvSpPr>
        <xdr:cNvPr id="173796" name="Line 64"/>
        <xdr:cNvSpPr>
          <a:spLocks noChangeShapeType="1"/>
        </xdr:cNvSpPr>
      </xdr:nvSpPr>
      <xdr:spPr bwMode="auto">
        <a:xfrm>
          <a:off x="3314700" y="10001250"/>
          <a:ext cx="1247775" cy="259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59</xdr:row>
      <xdr:rowOff>142875</xdr:rowOff>
    </xdr:from>
    <xdr:to>
      <xdr:col>5</xdr:col>
      <xdr:colOff>752475</xdr:colOff>
      <xdr:row>80</xdr:row>
      <xdr:rowOff>19050</xdr:rowOff>
    </xdr:to>
    <xdr:sp macro="" textlink="">
      <xdr:nvSpPr>
        <xdr:cNvPr id="173797" name="Line 65"/>
        <xdr:cNvSpPr>
          <a:spLocks noChangeShapeType="1"/>
        </xdr:cNvSpPr>
      </xdr:nvSpPr>
      <xdr:spPr bwMode="auto">
        <a:xfrm>
          <a:off x="3086100" y="10001250"/>
          <a:ext cx="1476375" cy="3276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78</xdr:row>
      <xdr:rowOff>114300</xdr:rowOff>
    </xdr:from>
    <xdr:to>
      <xdr:col>3</xdr:col>
      <xdr:colOff>685800</xdr:colOff>
      <xdr:row>79</xdr:row>
      <xdr:rowOff>104775</xdr:rowOff>
    </xdr:to>
    <xdr:sp macro="" textlink="">
      <xdr:nvSpPr>
        <xdr:cNvPr id="173134" name="Text Box 78"/>
        <xdr:cNvSpPr txBox="1">
          <a:spLocks noChangeArrowheads="1"/>
        </xdr:cNvSpPr>
      </xdr:nvSpPr>
      <xdr:spPr bwMode="auto">
        <a:xfrm>
          <a:off x="2428875" y="13049250"/>
          <a:ext cx="542925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AREA A</a:t>
          </a:r>
        </a:p>
      </xdr:txBody>
    </xdr:sp>
    <xdr:clientData/>
  </xdr:twoCellAnchor>
  <xdr:twoCellAnchor>
    <xdr:from>
      <xdr:col>3</xdr:col>
      <xdr:colOff>19050</xdr:colOff>
      <xdr:row>59</xdr:row>
      <xdr:rowOff>9525</xdr:rowOff>
    </xdr:from>
    <xdr:to>
      <xdr:col>6</xdr:col>
      <xdr:colOff>228600</xdr:colOff>
      <xdr:row>101</xdr:row>
      <xdr:rowOff>19050</xdr:rowOff>
    </xdr:to>
    <xdr:graphicFrame macro="">
      <xdr:nvGraphicFramePr>
        <xdr:cNvPr id="173799" name="Diagramm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61</xdr:row>
      <xdr:rowOff>0</xdr:rowOff>
    </xdr:from>
    <xdr:to>
      <xdr:col>3</xdr:col>
      <xdr:colOff>742950</xdr:colOff>
      <xdr:row>63</xdr:row>
      <xdr:rowOff>76200</xdr:rowOff>
    </xdr:to>
    <xdr:sp macro="" textlink="">
      <xdr:nvSpPr>
        <xdr:cNvPr id="173135" name="WordArt 79"/>
        <xdr:cNvSpPr>
          <a:spLocks noChangeArrowheads="1" noChangeShapeType="1" noTextEdit="1"/>
        </xdr:cNvSpPr>
      </xdr:nvSpPr>
      <xdr:spPr bwMode="auto">
        <a:xfrm rot="1883160">
          <a:off x="2619375" y="10182225"/>
          <a:ext cx="40957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Down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de-CH" sz="1800" b="1" kern="10" spc="0">
              <a:ln w="15875">
                <a:solidFill>
                  <a:srgbClr val="FFFFCC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AREA B</a:t>
          </a:r>
        </a:p>
      </xdr:txBody>
    </xdr:sp>
    <xdr:clientData/>
  </xdr:twoCellAnchor>
  <xdr:twoCellAnchor>
    <xdr:from>
      <xdr:col>4</xdr:col>
      <xdr:colOff>28575</xdr:colOff>
      <xdr:row>61</xdr:row>
      <xdr:rowOff>76200</xdr:rowOff>
    </xdr:from>
    <xdr:to>
      <xdr:col>4</xdr:col>
      <xdr:colOff>438150</xdr:colOff>
      <xdr:row>63</xdr:row>
      <xdr:rowOff>152400</xdr:rowOff>
    </xdr:to>
    <xdr:sp macro="" textlink="">
      <xdr:nvSpPr>
        <xdr:cNvPr id="173136" name="WordArt 80"/>
        <xdr:cNvSpPr>
          <a:spLocks noChangeArrowheads="1" noChangeShapeType="1" noTextEdit="1"/>
        </xdr:cNvSpPr>
      </xdr:nvSpPr>
      <xdr:spPr bwMode="auto">
        <a:xfrm rot="1883160">
          <a:off x="3076575" y="10258425"/>
          <a:ext cx="40957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Down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de-CH" sz="1800" b="1" kern="10" spc="0">
              <a:ln w="15875">
                <a:solidFill>
                  <a:srgbClr val="CC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AREA C</a:t>
          </a:r>
        </a:p>
      </xdr:txBody>
    </xdr:sp>
    <xdr:clientData/>
  </xdr:twoCellAnchor>
  <xdr:twoCellAnchor>
    <xdr:from>
      <xdr:col>0</xdr:col>
      <xdr:colOff>114300</xdr:colOff>
      <xdr:row>7</xdr:row>
      <xdr:rowOff>152400</xdr:rowOff>
    </xdr:from>
    <xdr:to>
      <xdr:col>6</xdr:col>
      <xdr:colOff>209550</xdr:colOff>
      <xdr:row>51</xdr:row>
      <xdr:rowOff>0</xdr:rowOff>
    </xdr:to>
    <xdr:sp macro="" textlink="">
      <xdr:nvSpPr>
        <xdr:cNvPr id="173802" name="Rectangle 33"/>
        <xdr:cNvSpPr>
          <a:spLocks noChangeArrowheads="1"/>
        </xdr:cNvSpPr>
      </xdr:nvSpPr>
      <xdr:spPr bwMode="auto">
        <a:xfrm>
          <a:off x="114300" y="1514475"/>
          <a:ext cx="4667250" cy="6972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590550</xdr:colOff>
      <xdr:row>9</xdr:row>
      <xdr:rowOff>133350</xdr:rowOff>
    </xdr:from>
    <xdr:to>
      <xdr:col>5</xdr:col>
      <xdr:colOff>752475</xdr:colOff>
      <xdr:row>29</xdr:row>
      <xdr:rowOff>142875</xdr:rowOff>
    </xdr:to>
    <xdr:sp macro="" textlink="">
      <xdr:nvSpPr>
        <xdr:cNvPr id="173803" name="Freeform 32"/>
        <xdr:cNvSpPr>
          <a:spLocks/>
        </xdr:cNvSpPr>
      </xdr:nvSpPr>
      <xdr:spPr bwMode="auto">
        <a:xfrm>
          <a:off x="2876550" y="1819275"/>
          <a:ext cx="1685925" cy="3248025"/>
        </a:xfrm>
        <a:custGeom>
          <a:avLst/>
          <a:gdLst>
            <a:gd name="T0" fmla="*/ 2147483647 w 177"/>
            <a:gd name="T1" fmla="*/ 2147483647 h 341"/>
            <a:gd name="T2" fmla="*/ 2147483647 w 177"/>
            <a:gd name="T3" fmla="*/ 2147483647 h 341"/>
            <a:gd name="T4" fmla="*/ 2147483647 w 177"/>
            <a:gd name="T5" fmla="*/ 2147483647 h 341"/>
            <a:gd name="T6" fmla="*/ 2147483647 w 177"/>
            <a:gd name="T7" fmla="*/ 2147483647 h 341"/>
            <a:gd name="T8" fmla="*/ 0 w 177"/>
            <a:gd name="T9" fmla="*/ 0 h 341"/>
            <a:gd name="T10" fmla="*/ 2147483647 w 177"/>
            <a:gd name="T11" fmla="*/ 0 h 341"/>
            <a:gd name="T12" fmla="*/ 2147483647 w 177"/>
            <a:gd name="T13" fmla="*/ 2147483647 h 3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7" h="341">
              <a:moveTo>
                <a:pt x="177" y="341"/>
              </a:moveTo>
              <a:lnTo>
                <a:pt x="105" y="226"/>
              </a:lnTo>
              <a:lnTo>
                <a:pt x="67" y="151"/>
              </a:lnTo>
              <a:lnTo>
                <a:pt x="35" y="86"/>
              </a:lnTo>
              <a:lnTo>
                <a:pt x="0" y="0"/>
              </a:lnTo>
              <a:lnTo>
                <a:pt x="177" y="0"/>
              </a:lnTo>
              <a:lnTo>
                <a:pt x="177" y="341"/>
              </a:lnTo>
              <a:close/>
            </a:path>
          </a:pathLst>
        </a:custGeom>
        <a:solidFill>
          <a:srgbClr val="CC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247650</xdr:colOff>
      <xdr:row>9</xdr:row>
      <xdr:rowOff>133350</xdr:rowOff>
    </xdr:from>
    <xdr:to>
      <xdr:col>6</xdr:col>
      <xdr:colOff>0</xdr:colOff>
      <xdr:row>32</xdr:row>
      <xdr:rowOff>9525</xdr:rowOff>
    </xdr:to>
    <xdr:sp macro="" textlink="">
      <xdr:nvSpPr>
        <xdr:cNvPr id="173804" name="Freeform 20"/>
        <xdr:cNvSpPr>
          <a:spLocks/>
        </xdr:cNvSpPr>
      </xdr:nvSpPr>
      <xdr:spPr bwMode="auto">
        <a:xfrm>
          <a:off x="2533650" y="1819275"/>
          <a:ext cx="2038350" cy="3600450"/>
        </a:xfrm>
        <a:custGeom>
          <a:avLst/>
          <a:gdLst>
            <a:gd name="T0" fmla="*/ 2147483647 w 214"/>
            <a:gd name="T1" fmla="*/ 2147483647 h 378"/>
            <a:gd name="T2" fmla="*/ 2147483647 w 214"/>
            <a:gd name="T3" fmla="*/ 2147483647 h 378"/>
            <a:gd name="T4" fmla="*/ 2147483647 w 214"/>
            <a:gd name="T5" fmla="*/ 2147483647 h 378"/>
            <a:gd name="T6" fmla="*/ 2147483647 w 214"/>
            <a:gd name="T7" fmla="*/ 2147483647 h 378"/>
            <a:gd name="T8" fmla="*/ 0 w 214"/>
            <a:gd name="T9" fmla="*/ 1360884375 h 378"/>
            <a:gd name="T10" fmla="*/ 0 w 214"/>
            <a:gd name="T11" fmla="*/ 0 h 378"/>
            <a:gd name="T12" fmla="*/ 2147483647 w 214"/>
            <a:gd name="T13" fmla="*/ 0 h 378"/>
            <a:gd name="T14" fmla="*/ 2147483647 w 214"/>
            <a:gd name="T15" fmla="*/ 2147483647 h 378"/>
            <a:gd name="T16" fmla="*/ 2147483647 w 214"/>
            <a:gd name="T17" fmla="*/ 2147483647 h 378"/>
            <a:gd name="T18" fmla="*/ 2147483647 w 214"/>
            <a:gd name="T19" fmla="*/ 2147483647 h 378"/>
            <a:gd name="T20" fmla="*/ 2147483647 w 214"/>
            <a:gd name="T21" fmla="*/ 2147483647 h 378"/>
            <a:gd name="T22" fmla="*/ 2147483647 w 214"/>
            <a:gd name="T23" fmla="*/ 2147483647 h 378"/>
            <a:gd name="T24" fmla="*/ 2147483647 w 214"/>
            <a:gd name="T25" fmla="*/ 2147483647 h 378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214" h="378">
              <a:moveTo>
                <a:pt x="214" y="378"/>
              </a:moveTo>
              <a:lnTo>
                <a:pt x="141" y="276"/>
              </a:lnTo>
              <a:lnTo>
                <a:pt x="71" y="171"/>
              </a:lnTo>
              <a:lnTo>
                <a:pt x="36" y="103"/>
              </a:lnTo>
              <a:lnTo>
                <a:pt x="0" y="15"/>
              </a:lnTo>
              <a:lnTo>
                <a:pt x="0" y="0"/>
              </a:lnTo>
              <a:lnTo>
                <a:pt x="36" y="0"/>
              </a:lnTo>
              <a:lnTo>
                <a:pt x="72" y="89"/>
              </a:lnTo>
              <a:lnTo>
                <a:pt x="107" y="158"/>
              </a:lnTo>
              <a:lnTo>
                <a:pt x="143" y="229"/>
              </a:lnTo>
              <a:lnTo>
                <a:pt x="179" y="286"/>
              </a:lnTo>
              <a:lnTo>
                <a:pt x="214" y="344"/>
              </a:lnTo>
              <a:lnTo>
                <a:pt x="214" y="378"/>
              </a:lnTo>
              <a:close/>
            </a:path>
          </a:pathLst>
        </a:custGeom>
        <a:solidFill>
          <a:srgbClr val="FFFFCC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34</xdr:row>
      <xdr:rowOff>152400</xdr:rowOff>
    </xdr:from>
    <xdr:to>
      <xdr:col>2</xdr:col>
      <xdr:colOff>400050</xdr:colOff>
      <xdr:row>45</xdr:row>
      <xdr:rowOff>38100</xdr:rowOff>
    </xdr:to>
    <xdr:sp macro="" textlink="">
      <xdr:nvSpPr>
        <xdr:cNvPr id="173805" name="Line 4"/>
        <xdr:cNvSpPr>
          <a:spLocks noChangeShapeType="1"/>
        </xdr:cNvSpPr>
      </xdr:nvSpPr>
      <xdr:spPr bwMode="auto">
        <a:xfrm flipH="1">
          <a:off x="428625" y="5886450"/>
          <a:ext cx="1495425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9</xdr:row>
      <xdr:rowOff>133350</xdr:rowOff>
    </xdr:from>
    <xdr:to>
      <xdr:col>2</xdr:col>
      <xdr:colOff>409575</xdr:colOff>
      <xdr:row>34</xdr:row>
      <xdr:rowOff>152400</xdr:rowOff>
    </xdr:to>
    <xdr:sp macro="" textlink="">
      <xdr:nvSpPr>
        <xdr:cNvPr id="173806" name="Line 6"/>
        <xdr:cNvSpPr>
          <a:spLocks noChangeShapeType="1"/>
        </xdr:cNvSpPr>
      </xdr:nvSpPr>
      <xdr:spPr bwMode="auto">
        <a:xfrm flipH="1" flipV="1">
          <a:off x="1057275" y="1819275"/>
          <a:ext cx="876300" cy="406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31</xdr:row>
      <xdr:rowOff>0</xdr:rowOff>
    </xdr:from>
    <xdr:to>
      <xdr:col>2</xdr:col>
      <xdr:colOff>257175</xdr:colOff>
      <xdr:row>40</xdr:row>
      <xdr:rowOff>123825</xdr:rowOff>
    </xdr:to>
    <xdr:sp macro="" textlink="">
      <xdr:nvSpPr>
        <xdr:cNvPr id="173807" name="Line 7"/>
        <xdr:cNvSpPr>
          <a:spLocks noChangeShapeType="1"/>
        </xdr:cNvSpPr>
      </xdr:nvSpPr>
      <xdr:spPr bwMode="auto">
        <a:xfrm flipH="1">
          <a:off x="419100" y="5248275"/>
          <a:ext cx="1362075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26</xdr:row>
      <xdr:rowOff>114300</xdr:rowOff>
    </xdr:from>
    <xdr:to>
      <xdr:col>2</xdr:col>
      <xdr:colOff>123825</xdr:colOff>
      <xdr:row>35</xdr:row>
      <xdr:rowOff>133350</xdr:rowOff>
    </xdr:to>
    <xdr:sp macro="" textlink="">
      <xdr:nvSpPr>
        <xdr:cNvPr id="173808" name="Line 8"/>
        <xdr:cNvSpPr>
          <a:spLocks noChangeShapeType="1"/>
        </xdr:cNvSpPr>
      </xdr:nvSpPr>
      <xdr:spPr bwMode="auto">
        <a:xfrm flipH="1">
          <a:off x="428625" y="4552950"/>
          <a:ext cx="12192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22</xdr:row>
      <xdr:rowOff>142875</xdr:rowOff>
    </xdr:from>
    <xdr:to>
      <xdr:col>1</xdr:col>
      <xdr:colOff>742950</xdr:colOff>
      <xdr:row>31</xdr:row>
      <xdr:rowOff>0</xdr:rowOff>
    </xdr:to>
    <xdr:sp macro="" textlink="">
      <xdr:nvSpPr>
        <xdr:cNvPr id="173809" name="Line 9"/>
        <xdr:cNvSpPr>
          <a:spLocks noChangeShapeType="1"/>
        </xdr:cNvSpPr>
      </xdr:nvSpPr>
      <xdr:spPr bwMode="auto">
        <a:xfrm flipH="1">
          <a:off x="419100" y="3933825"/>
          <a:ext cx="108585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19</xdr:row>
      <xdr:rowOff>0</xdr:rowOff>
    </xdr:from>
    <xdr:to>
      <xdr:col>1</xdr:col>
      <xdr:colOff>609600</xdr:colOff>
      <xdr:row>25</xdr:row>
      <xdr:rowOff>123825</xdr:rowOff>
    </xdr:to>
    <xdr:sp macro="" textlink="">
      <xdr:nvSpPr>
        <xdr:cNvPr id="173810" name="Line 11"/>
        <xdr:cNvSpPr>
          <a:spLocks noChangeShapeType="1"/>
        </xdr:cNvSpPr>
      </xdr:nvSpPr>
      <xdr:spPr bwMode="auto">
        <a:xfrm flipH="1">
          <a:off x="428625" y="3305175"/>
          <a:ext cx="9429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14</xdr:row>
      <xdr:rowOff>152400</xdr:rowOff>
    </xdr:from>
    <xdr:to>
      <xdr:col>1</xdr:col>
      <xdr:colOff>466725</xdr:colOff>
      <xdr:row>20</xdr:row>
      <xdr:rowOff>95250</xdr:rowOff>
    </xdr:to>
    <xdr:sp macro="" textlink="">
      <xdr:nvSpPr>
        <xdr:cNvPr id="173811" name="Line 12"/>
        <xdr:cNvSpPr>
          <a:spLocks noChangeShapeType="1"/>
        </xdr:cNvSpPr>
      </xdr:nvSpPr>
      <xdr:spPr bwMode="auto">
        <a:xfrm flipH="1">
          <a:off x="428625" y="2647950"/>
          <a:ext cx="8001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11</xdr:row>
      <xdr:rowOff>9525</xdr:rowOff>
    </xdr:from>
    <xdr:to>
      <xdr:col>1</xdr:col>
      <xdr:colOff>333375</xdr:colOff>
      <xdr:row>15</xdr:row>
      <xdr:rowOff>114300</xdr:rowOff>
    </xdr:to>
    <xdr:sp macro="" textlink="">
      <xdr:nvSpPr>
        <xdr:cNvPr id="173812" name="Line 13"/>
        <xdr:cNvSpPr>
          <a:spLocks noChangeShapeType="1"/>
        </xdr:cNvSpPr>
      </xdr:nvSpPr>
      <xdr:spPr bwMode="auto">
        <a:xfrm flipH="1">
          <a:off x="428625" y="2019300"/>
          <a:ext cx="6667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9</xdr:row>
      <xdr:rowOff>133350</xdr:rowOff>
    </xdr:from>
    <xdr:to>
      <xdr:col>0</xdr:col>
      <xdr:colOff>523875</xdr:colOff>
      <xdr:row>10</xdr:row>
      <xdr:rowOff>95250</xdr:rowOff>
    </xdr:to>
    <xdr:sp macro="" textlink="">
      <xdr:nvSpPr>
        <xdr:cNvPr id="173813" name="Line 14"/>
        <xdr:cNvSpPr>
          <a:spLocks noChangeShapeType="1"/>
        </xdr:cNvSpPr>
      </xdr:nvSpPr>
      <xdr:spPr bwMode="auto">
        <a:xfrm flipH="1">
          <a:off x="409575" y="18192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9</xdr:row>
      <xdr:rowOff>133350</xdr:rowOff>
    </xdr:from>
    <xdr:to>
      <xdr:col>5</xdr:col>
      <xdr:colOff>142875</xdr:colOff>
      <xdr:row>20</xdr:row>
      <xdr:rowOff>0</xdr:rowOff>
    </xdr:to>
    <xdr:sp macro="" textlink="">
      <xdr:nvSpPr>
        <xdr:cNvPr id="173814" name="Line 23"/>
        <xdr:cNvSpPr>
          <a:spLocks noChangeShapeType="1"/>
        </xdr:cNvSpPr>
      </xdr:nvSpPr>
      <xdr:spPr bwMode="auto">
        <a:xfrm>
          <a:off x="3228975" y="1819275"/>
          <a:ext cx="723900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9</xdr:row>
      <xdr:rowOff>133350</xdr:rowOff>
    </xdr:from>
    <xdr:to>
      <xdr:col>5</xdr:col>
      <xdr:colOff>752475</xdr:colOff>
      <xdr:row>24</xdr:row>
      <xdr:rowOff>76200</xdr:rowOff>
    </xdr:to>
    <xdr:sp macro="" textlink="">
      <xdr:nvSpPr>
        <xdr:cNvPr id="173815" name="Line 24"/>
        <xdr:cNvSpPr>
          <a:spLocks noChangeShapeType="1"/>
        </xdr:cNvSpPr>
      </xdr:nvSpPr>
      <xdr:spPr bwMode="auto">
        <a:xfrm>
          <a:off x="3362325" y="1819275"/>
          <a:ext cx="120015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9</xdr:row>
      <xdr:rowOff>133350</xdr:rowOff>
    </xdr:from>
    <xdr:to>
      <xdr:col>5</xdr:col>
      <xdr:colOff>742950</xdr:colOff>
      <xdr:row>24</xdr:row>
      <xdr:rowOff>133350</xdr:rowOff>
    </xdr:to>
    <xdr:sp macro="" textlink="">
      <xdr:nvSpPr>
        <xdr:cNvPr id="173816" name="Line 25"/>
        <xdr:cNvSpPr>
          <a:spLocks noChangeShapeType="1"/>
        </xdr:cNvSpPr>
      </xdr:nvSpPr>
      <xdr:spPr bwMode="auto">
        <a:xfrm>
          <a:off x="3333750" y="1819275"/>
          <a:ext cx="1219200" cy="2428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9</xdr:row>
      <xdr:rowOff>123825</xdr:rowOff>
    </xdr:from>
    <xdr:to>
      <xdr:col>5</xdr:col>
      <xdr:colOff>723900</xdr:colOff>
      <xdr:row>25</xdr:row>
      <xdr:rowOff>95250</xdr:rowOff>
    </xdr:to>
    <xdr:sp macro="" textlink="">
      <xdr:nvSpPr>
        <xdr:cNvPr id="173817" name="Line 27"/>
        <xdr:cNvSpPr>
          <a:spLocks noChangeShapeType="1"/>
        </xdr:cNvSpPr>
      </xdr:nvSpPr>
      <xdr:spPr bwMode="auto">
        <a:xfrm>
          <a:off x="3248025" y="1809750"/>
          <a:ext cx="1285875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20</xdr:row>
      <xdr:rowOff>0</xdr:rowOff>
    </xdr:from>
    <xdr:to>
      <xdr:col>5</xdr:col>
      <xdr:colOff>752475</xdr:colOff>
      <xdr:row>29</xdr:row>
      <xdr:rowOff>28575</xdr:rowOff>
    </xdr:to>
    <xdr:sp macro="" textlink="">
      <xdr:nvSpPr>
        <xdr:cNvPr id="173818" name="Line 28"/>
        <xdr:cNvSpPr>
          <a:spLocks noChangeShapeType="1"/>
        </xdr:cNvSpPr>
      </xdr:nvSpPr>
      <xdr:spPr bwMode="auto">
        <a:xfrm>
          <a:off x="3962400" y="3467100"/>
          <a:ext cx="6000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19</xdr:row>
      <xdr:rowOff>152400</xdr:rowOff>
    </xdr:from>
    <xdr:to>
      <xdr:col>5</xdr:col>
      <xdr:colOff>714375</xdr:colOff>
      <xdr:row>26</xdr:row>
      <xdr:rowOff>66675</xdr:rowOff>
    </xdr:to>
    <xdr:sp macro="" textlink="">
      <xdr:nvSpPr>
        <xdr:cNvPr id="173819" name="Line 29"/>
        <xdr:cNvSpPr>
          <a:spLocks noChangeShapeType="1"/>
        </xdr:cNvSpPr>
      </xdr:nvSpPr>
      <xdr:spPr bwMode="auto">
        <a:xfrm>
          <a:off x="3952875" y="3457575"/>
          <a:ext cx="5715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24</xdr:row>
      <xdr:rowOff>76200</xdr:rowOff>
    </xdr:from>
    <xdr:to>
      <xdr:col>5</xdr:col>
      <xdr:colOff>752475</xdr:colOff>
      <xdr:row>29</xdr:row>
      <xdr:rowOff>19050</xdr:rowOff>
    </xdr:to>
    <xdr:sp macro="" textlink="">
      <xdr:nvSpPr>
        <xdr:cNvPr id="173820" name="Freeform 31"/>
        <xdr:cNvSpPr>
          <a:spLocks/>
        </xdr:cNvSpPr>
      </xdr:nvSpPr>
      <xdr:spPr bwMode="auto">
        <a:xfrm>
          <a:off x="4524375" y="4191000"/>
          <a:ext cx="38100" cy="752475"/>
        </a:xfrm>
        <a:custGeom>
          <a:avLst/>
          <a:gdLst>
            <a:gd name="T0" fmla="*/ 362902500 w 4"/>
            <a:gd name="T1" fmla="*/ 2147483647 h 79"/>
            <a:gd name="T2" fmla="*/ 0 w 4"/>
            <a:gd name="T3" fmla="*/ 2147483647 h 79"/>
            <a:gd name="T4" fmla="*/ 362902500 w 4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" h="79">
              <a:moveTo>
                <a:pt x="4" y="79"/>
              </a:moveTo>
              <a:cubicBezTo>
                <a:pt x="2" y="62"/>
                <a:pt x="0" y="46"/>
                <a:pt x="0" y="33"/>
              </a:cubicBezTo>
              <a:cubicBezTo>
                <a:pt x="0" y="20"/>
                <a:pt x="2" y="10"/>
                <a:pt x="4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152400</xdr:rowOff>
    </xdr:from>
    <xdr:to>
      <xdr:col>6</xdr:col>
      <xdr:colOff>219075</xdr:colOff>
      <xdr:row>51</xdr:row>
      <xdr:rowOff>0</xdr:rowOff>
    </xdr:to>
    <xdr:graphicFrame macro="">
      <xdr:nvGraphicFramePr>
        <xdr:cNvPr id="1738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36</xdr:row>
      <xdr:rowOff>57150</xdr:rowOff>
    </xdr:from>
    <xdr:to>
      <xdr:col>1</xdr:col>
      <xdr:colOff>85725</xdr:colOff>
      <xdr:row>38</xdr:row>
      <xdr:rowOff>95250</xdr:rowOff>
    </xdr:to>
    <xdr:sp macro="" textlink="">
      <xdr:nvSpPr>
        <xdr:cNvPr id="173090" name="WordArt 34"/>
        <xdr:cNvSpPr>
          <a:spLocks noChangeArrowheads="1" noChangeShapeType="1" noTextEdit="1"/>
        </xdr:cNvSpPr>
      </xdr:nvSpPr>
      <xdr:spPr bwMode="auto">
        <a:xfrm rot="-996140">
          <a:off x="542925" y="61150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2000</a:t>
          </a:r>
        </a:p>
      </xdr:txBody>
    </xdr:sp>
    <xdr:clientData/>
  </xdr:twoCellAnchor>
  <xdr:twoCellAnchor>
    <xdr:from>
      <xdr:col>0</xdr:col>
      <xdr:colOff>590550</xdr:colOff>
      <xdr:row>40</xdr:row>
      <xdr:rowOff>142875</xdr:rowOff>
    </xdr:from>
    <xdr:to>
      <xdr:col>1</xdr:col>
      <xdr:colOff>133350</xdr:colOff>
      <xdr:row>43</xdr:row>
      <xdr:rowOff>19050</xdr:rowOff>
    </xdr:to>
    <xdr:sp macro="" textlink="">
      <xdr:nvSpPr>
        <xdr:cNvPr id="173091" name="WordArt 35"/>
        <xdr:cNvSpPr>
          <a:spLocks noChangeArrowheads="1" noChangeShapeType="1" noTextEdit="1"/>
        </xdr:cNvSpPr>
      </xdr:nvSpPr>
      <xdr:spPr bwMode="auto">
        <a:xfrm rot="-996140">
          <a:off x="590550" y="6848475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S.L.</a:t>
          </a:r>
        </a:p>
      </xdr:txBody>
    </xdr:sp>
    <xdr:clientData/>
  </xdr:twoCellAnchor>
  <xdr:twoCellAnchor>
    <xdr:from>
      <xdr:col>0</xdr:col>
      <xdr:colOff>504825</xdr:colOff>
      <xdr:row>31</xdr:row>
      <xdr:rowOff>142875</xdr:rowOff>
    </xdr:from>
    <xdr:to>
      <xdr:col>1</xdr:col>
      <xdr:colOff>47625</xdr:colOff>
      <xdr:row>34</xdr:row>
      <xdr:rowOff>19050</xdr:rowOff>
    </xdr:to>
    <xdr:sp macro="" textlink="">
      <xdr:nvSpPr>
        <xdr:cNvPr id="173092" name="WordArt 36"/>
        <xdr:cNvSpPr>
          <a:spLocks noChangeArrowheads="1" noChangeShapeType="1" noTextEdit="1"/>
        </xdr:cNvSpPr>
      </xdr:nvSpPr>
      <xdr:spPr bwMode="auto">
        <a:xfrm rot="-996140">
          <a:off x="504825" y="53911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4000</a:t>
          </a:r>
        </a:p>
      </xdr:txBody>
    </xdr:sp>
    <xdr:clientData/>
  </xdr:twoCellAnchor>
  <xdr:twoCellAnchor>
    <xdr:from>
      <xdr:col>0</xdr:col>
      <xdr:colOff>523875</xdr:colOff>
      <xdr:row>26</xdr:row>
      <xdr:rowOff>114300</xdr:rowOff>
    </xdr:from>
    <xdr:to>
      <xdr:col>1</xdr:col>
      <xdr:colOff>66675</xdr:colOff>
      <xdr:row>28</xdr:row>
      <xdr:rowOff>152400</xdr:rowOff>
    </xdr:to>
    <xdr:sp macro="" textlink="">
      <xdr:nvSpPr>
        <xdr:cNvPr id="173093" name="WordArt 37"/>
        <xdr:cNvSpPr>
          <a:spLocks noChangeArrowheads="1" noChangeShapeType="1" noTextEdit="1"/>
        </xdr:cNvSpPr>
      </xdr:nvSpPr>
      <xdr:spPr bwMode="auto">
        <a:xfrm rot="-996140">
          <a:off x="523875" y="45529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6000</a:t>
          </a:r>
        </a:p>
      </xdr:txBody>
    </xdr:sp>
    <xdr:clientData/>
  </xdr:twoCellAnchor>
  <xdr:twoCellAnchor>
    <xdr:from>
      <xdr:col>0</xdr:col>
      <xdr:colOff>542925</xdr:colOff>
      <xdr:row>21</xdr:row>
      <xdr:rowOff>85725</xdr:rowOff>
    </xdr:from>
    <xdr:to>
      <xdr:col>1</xdr:col>
      <xdr:colOff>85725</xdr:colOff>
      <xdr:row>23</xdr:row>
      <xdr:rowOff>123825</xdr:rowOff>
    </xdr:to>
    <xdr:sp macro="" textlink="">
      <xdr:nvSpPr>
        <xdr:cNvPr id="173094" name="WordArt 38"/>
        <xdr:cNvSpPr>
          <a:spLocks noChangeArrowheads="1" noChangeShapeType="1" noTextEdit="1"/>
        </xdr:cNvSpPr>
      </xdr:nvSpPr>
      <xdr:spPr bwMode="auto">
        <a:xfrm rot="-996140">
          <a:off x="542925" y="37147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8000</a:t>
          </a:r>
        </a:p>
      </xdr:txBody>
    </xdr:sp>
    <xdr:clientData/>
  </xdr:twoCellAnchor>
  <xdr:twoCellAnchor>
    <xdr:from>
      <xdr:col>0</xdr:col>
      <xdr:colOff>447675</xdr:colOff>
      <xdr:row>16</xdr:row>
      <xdr:rowOff>38100</xdr:rowOff>
    </xdr:from>
    <xdr:to>
      <xdr:col>1</xdr:col>
      <xdr:colOff>152400</xdr:colOff>
      <xdr:row>18</xdr:row>
      <xdr:rowOff>104775</xdr:rowOff>
    </xdr:to>
    <xdr:sp macro="" textlink="">
      <xdr:nvSpPr>
        <xdr:cNvPr id="173095" name="WordArt 39"/>
        <xdr:cNvSpPr>
          <a:spLocks noChangeArrowheads="1" noChangeShapeType="1" noTextEdit="1"/>
        </xdr:cNvSpPr>
      </xdr:nvSpPr>
      <xdr:spPr bwMode="auto">
        <a:xfrm rot="-1224985">
          <a:off x="447675" y="2857500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10,000</a:t>
          </a:r>
        </a:p>
      </xdr:txBody>
    </xdr:sp>
    <xdr:clientData/>
  </xdr:twoCellAnchor>
  <xdr:twoCellAnchor>
    <xdr:from>
      <xdr:col>0</xdr:col>
      <xdr:colOff>428625</xdr:colOff>
      <xdr:row>11</xdr:row>
      <xdr:rowOff>57150</xdr:rowOff>
    </xdr:from>
    <xdr:to>
      <xdr:col>1</xdr:col>
      <xdr:colOff>133350</xdr:colOff>
      <xdr:row>13</xdr:row>
      <xdr:rowOff>123825</xdr:rowOff>
    </xdr:to>
    <xdr:sp macro="" textlink="">
      <xdr:nvSpPr>
        <xdr:cNvPr id="173096" name="WordArt 40"/>
        <xdr:cNvSpPr>
          <a:spLocks noChangeArrowheads="1" noChangeShapeType="1" noTextEdit="1"/>
        </xdr:cNvSpPr>
      </xdr:nvSpPr>
      <xdr:spPr bwMode="auto">
        <a:xfrm rot="-1453829">
          <a:off x="428625" y="2066925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12,000</a:t>
          </a:r>
        </a:p>
      </xdr:txBody>
    </xdr:sp>
    <xdr:clientData/>
  </xdr:twoCellAnchor>
  <xdr:twoCellAnchor>
    <xdr:from>
      <xdr:col>3</xdr:col>
      <xdr:colOff>133350</xdr:colOff>
      <xdr:row>28</xdr:row>
      <xdr:rowOff>95250</xdr:rowOff>
    </xdr:from>
    <xdr:to>
      <xdr:col>3</xdr:col>
      <xdr:colOff>676275</xdr:colOff>
      <xdr:row>29</xdr:row>
      <xdr:rowOff>85725</xdr:rowOff>
    </xdr:to>
    <xdr:sp macro="" textlink="">
      <xdr:nvSpPr>
        <xdr:cNvPr id="173101" name="Text Box 45"/>
        <xdr:cNvSpPr txBox="1">
          <a:spLocks noChangeArrowheads="1"/>
        </xdr:cNvSpPr>
      </xdr:nvSpPr>
      <xdr:spPr bwMode="auto">
        <a:xfrm>
          <a:off x="2419350" y="4857750"/>
          <a:ext cx="542925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AREA A</a:t>
          </a:r>
        </a:p>
      </xdr:txBody>
    </xdr:sp>
    <xdr:clientData/>
  </xdr:twoCellAnchor>
  <xdr:twoCellAnchor>
    <xdr:from>
      <xdr:col>3</xdr:col>
      <xdr:colOff>323850</xdr:colOff>
      <xdr:row>10</xdr:row>
      <xdr:rowOff>142875</xdr:rowOff>
    </xdr:from>
    <xdr:to>
      <xdr:col>3</xdr:col>
      <xdr:colOff>733425</xdr:colOff>
      <xdr:row>13</xdr:row>
      <xdr:rowOff>57150</xdr:rowOff>
    </xdr:to>
    <xdr:sp macro="" textlink="">
      <xdr:nvSpPr>
        <xdr:cNvPr id="173100" name="WordArt 44"/>
        <xdr:cNvSpPr>
          <a:spLocks noChangeArrowheads="1" noChangeShapeType="1" noTextEdit="1"/>
        </xdr:cNvSpPr>
      </xdr:nvSpPr>
      <xdr:spPr bwMode="auto">
        <a:xfrm rot="1883160">
          <a:off x="2609850" y="1990725"/>
          <a:ext cx="40957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Down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de-CH" sz="1800" b="1" kern="10" spc="0">
              <a:ln w="15875">
                <a:solidFill>
                  <a:srgbClr val="FFFFCC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AREA B</a:t>
          </a:r>
        </a:p>
      </xdr:txBody>
    </xdr:sp>
    <xdr:clientData/>
  </xdr:twoCellAnchor>
  <xdr:twoCellAnchor>
    <xdr:from>
      <xdr:col>4</xdr:col>
      <xdr:colOff>19050</xdr:colOff>
      <xdr:row>11</xdr:row>
      <xdr:rowOff>57150</xdr:rowOff>
    </xdr:from>
    <xdr:to>
      <xdr:col>4</xdr:col>
      <xdr:colOff>428625</xdr:colOff>
      <xdr:row>13</xdr:row>
      <xdr:rowOff>133350</xdr:rowOff>
    </xdr:to>
    <xdr:sp macro="" textlink="">
      <xdr:nvSpPr>
        <xdr:cNvPr id="173099" name="WordArt 43"/>
        <xdr:cNvSpPr>
          <a:spLocks noChangeArrowheads="1" noChangeShapeType="1" noTextEdit="1"/>
        </xdr:cNvSpPr>
      </xdr:nvSpPr>
      <xdr:spPr bwMode="auto">
        <a:xfrm rot="1883160">
          <a:off x="3067050" y="2066925"/>
          <a:ext cx="40957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Down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de-CH" sz="1800" b="1" kern="10" spc="0">
              <a:ln w="15875">
                <a:solidFill>
                  <a:srgbClr val="CC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AREA C</a:t>
          </a:r>
        </a:p>
      </xdr:txBody>
    </xdr:sp>
    <xdr:clientData/>
  </xdr:twoCellAnchor>
  <xdr:twoCellAnchor>
    <xdr:from>
      <xdr:col>0</xdr:col>
      <xdr:colOff>180975</xdr:colOff>
      <xdr:row>59</xdr:row>
      <xdr:rowOff>9525</xdr:rowOff>
    </xdr:from>
    <xdr:to>
      <xdr:col>2</xdr:col>
      <xdr:colOff>514350</xdr:colOff>
      <xdr:row>101</xdr:row>
      <xdr:rowOff>19050</xdr:rowOff>
    </xdr:to>
    <xdr:graphicFrame macro="">
      <xdr:nvGraphicFramePr>
        <xdr:cNvPr id="173832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95</xdr:row>
      <xdr:rowOff>57150</xdr:rowOff>
    </xdr:from>
    <xdr:to>
      <xdr:col>2</xdr:col>
      <xdr:colOff>361950</xdr:colOff>
      <xdr:row>97</xdr:row>
      <xdr:rowOff>47625</xdr:rowOff>
    </xdr:to>
    <xdr:sp macro="" textlink="">
      <xdr:nvSpPr>
        <xdr:cNvPr id="173833" name="Line 50"/>
        <xdr:cNvSpPr>
          <a:spLocks noChangeShapeType="1"/>
        </xdr:cNvSpPr>
      </xdr:nvSpPr>
      <xdr:spPr bwMode="auto">
        <a:xfrm flipH="1">
          <a:off x="1609725" y="15744825"/>
          <a:ext cx="2762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97</xdr:row>
      <xdr:rowOff>38100</xdr:rowOff>
    </xdr:from>
    <xdr:to>
      <xdr:col>2</xdr:col>
      <xdr:colOff>95250</xdr:colOff>
      <xdr:row>97</xdr:row>
      <xdr:rowOff>38100</xdr:rowOff>
    </xdr:to>
    <xdr:sp macro="" textlink="">
      <xdr:nvSpPr>
        <xdr:cNvPr id="173834" name="Line 51"/>
        <xdr:cNvSpPr>
          <a:spLocks noChangeShapeType="1"/>
        </xdr:cNvSpPr>
      </xdr:nvSpPr>
      <xdr:spPr bwMode="auto">
        <a:xfrm flipH="1">
          <a:off x="428625" y="160496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90</xdr:row>
      <xdr:rowOff>133350</xdr:rowOff>
    </xdr:from>
    <xdr:to>
      <xdr:col>2</xdr:col>
      <xdr:colOff>361950</xdr:colOff>
      <xdr:row>97</xdr:row>
      <xdr:rowOff>38100</xdr:rowOff>
    </xdr:to>
    <xdr:sp macro="" textlink="">
      <xdr:nvSpPr>
        <xdr:cNvPr id="173835" name="Line 53"/>
        <xdr:cNvSpPr>
          <a:spLocks noChangeShapeType="1"/>
        </xdr:cNvSpPr>
      </xdr:nvSpPr>
      <xdr:spPr bwMode="auto">
        <a:xfrm flipH="1">
          <a:off x="990600" y="15011400"/>
          <a:ext cx="8953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85</xdr:row>
      <xdr:rowOff>152400</xdr:rowOff>
    </xdr:from>
    <xdr:to>
      <xdr:col>2</xdr:col>
      <xdr:colOff>371475</xdr:colOff>
      <xdr:row>96</xdr:row>
      <xdr:rowOff>133350</xdr:rowOff>
    </xdr:to>
    <xdr:sp macro="" textlink="">
      <xdr:nvSpPr>
        <xdr:cNvPr id="173836" name="Line 54"/>
        <xdr:cNvSpPr>
          <a:spLocks noChangeShapeType="1"/>
        </xdr:cNvSpPr>
      </xdr:nvSpPr>
      <xdr:spPr bwMode="auto">
        <a:xfrm flipH="1">
          <a:off x="428625" y="14220825"/>
          <a:ext cx="146685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81</xdr:row>
      <xdr:rowOff>0</xdr:rowOff>
    </xdr:from>
    <xdr:to>
      <xdr:col>2</xdr:col>
      <xdr:colOff>361950</xdr:colOff>
      <xdr:row>91</xdr:row>
      <xdr:rowOff>133350</xdr:rowOff>
    </xdr:to>
    <xdr:sp macro="" textlink="">
      <xdr:nvSpPr>
        <xdr:cNvPr id="173837" name="Line 55"/>
        <xdr:cNvSpPr>
          <a:spLocks noChangeShapeType="1"/>
        </xdr:cNvSpPr>
      </xdr:nvSpPr>
      <xdr:spPr bwMode="auto">
        <a:xfrm flipH="1">
          <a:off x="438150" y="13420725"/>
          <a:ext cx="1447800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75</xdr:row>
      <xdr:rowOff>142875</xdr:rowOff>
    </xdr:from>
    <xdr:to>
      <xdr:col>2</xdr:col>
      <xdr:colOff>352425</xdr:colOff>
      <xdr:row>86</xdr:row>
      <xdr:rowOff>38100</xdr:rowOff>
    </xdr:to>
    <xdr:sp macro="" textlink="">
      <xdr:nvSpPr>
        <xdr:cNvPr id="173838" name="Line 56"/>
        <xdr:cNvSpPr>
          <a:spLocks noChangeShapeType="1"/>
        </xdr:cNvSpPr>
      </xdr:nvSpPr>
      <xdr:spPr bwMode="auto">
        <a:xfrm flipH="1">
          <a:off x="438150" y="12592050"/>
          <a:ext cx="1438275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70</xdr:row>
      <xdr:rowOff>133350</xdr:rowOff>
    </xdr:from>
    <xdr:to>
      <xdr:col>2</xdr:col>
      <xdr:colOff>342900</xdr:colOff>
      <xdr:row>80</xdr:row>
      <xdr:rowOff>142875</xdr:rowOff>
    </xdr:to>
    <xdr:sp macro="" textlink="">
      <xdr:nvSpPr>
        <xdr:cNvPr id="173839" name="Line 57"/>
        <xdr:cNvSpPr>
          <a:spLocks noChangeShapeType="1"/>
        </xdr:cNvSpPr>
      </xdr:nvSpPr>
      <xdr:spPr bwMode="auto">
        <a:xfrm flipH="1">
          <a:off x="438150" y="11772900"/>
          <a:ext cx="142875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65</xdr:row>
      <xdr:rowOff>142875</xdr:rowOff>
    </xdr:from>
    <xdr:to>
      <xdr:col>2</xdr:col>
      <xdr:colOff>361950</xdr:colOff>
      <xdr:row>76</xdr:row>
      <xdr:rowOff>9525</xdr:rowOff>
    </xdr:to>
    <xdr:sp macro="" textlink="">
      <xdr:nvSpPr>
        <xdr:cNvPr id="173840" name="Line 58"/>
        <xdr:cNvSpPr>
          <a:spLocks noChangeShapeType="1"/>
        </xdr:cNvSpPr>
      </xdr:nvSpPr>
      <xdr:spPr bwMode="auto">
        <a:xfrm flipH="1">
          <a:off x="438150" y="10972800"/>
          <a:ext cx="1447800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60</xdr:row>
      <xdr:rowOff>114300</xdr:rowOff>
    </xdr:from>
    <xdr:to>
      <xdr:col>2</xdr:col>
      <xdr:colOff>352425</xdr:colOff>
      <xdr:row>70</xdr:row>
      <xdr:rowOff>104775</xdr:rowOff>
    </xdr:to>
    <xdr:sp macro="" textlink="">
      <xdr:nvSpPr>
        <xdr:cNvPr id="173841" name="Line 59"/>
        <xdr:cNvSpPr>
          <a:spLocks noChangeShapeType="1"/>
        </xdr:cNvSpPr>
      </xdr:nvSpPr>
      <xdr:spPr bwMode="auto">
        <a:xfrm flipH="1">
          <a:off x="447675" y="10134600"/>
          <a:ext cx="142875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59</xdr:row>
      <xdr:rowOff>152400</xdr:rowOff>
    </xdr:from>
    <xdr:to>
      <xdr:col>1</xdr:col>
      <xdr:colOff>533400</xdr:colOff>
      <xdr:row>65</xdr:row>
      <xdr:rowOff>123825</xdr:rowOff>
    </xdr:to>
    <xdr:sp macro="" textlink="">
      <xdr:nvSpPr>
        <xdr:cNvPr id="173842" name="Line 60"/>
        <xdr:cNvSpPr>
          <a:spLocks noChangeShapeType="1"/>
        </xdr:cNvSpPr>
      </xdr:nvSpPr>
      <xdr:spPr bwMode="auto">
        <a:xfrm flipV="1">
          <a:off x="428625" y="10010775"/>
          <a:ext cx="86677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90</xdr:row>
      <xdr:rowOff>0</xdr:rowOff>
    </xdr:from>
    <xdr:to>
      <xdr:col>2</xdr:col>
      <xdr:colOff>314325</xdr:colOff>
      <xdr:row>92</xdr:row>
      <xdr:rowOff>38100</xdr:rowOff>
    </xdr:to>
    <xdr:sp macro="" textlink="">
      <xdr:nvSpPr>
        <xdr:cNvPr id="173125" name="WordArt 69"/>
        <xdr:cNvSpPr>
          <a:spLocks noChangeArrowheads="1" noChangeShapeType="1" noTextEdit="1"/>
        </xdr:cNvSpPr>
      </xdr:nvSpPr>
      <xdr:spPr bwMode="auto">
        <a:xfrm rot="-996140">
          <a:off x="1533525" y="148780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2000</a:t>
          </a:r>
        </a:p>
      </xdr:txBody>
    </xdr:sp>
    <xdr:clientData/>
  </xdr:twoCellAnchor>
  <xdr:twoCellAnchor>
    <xdr:from>
      <xdr:col>2</xdr:col>
      <xdr:colOff>28575</xdr:colOff>
      <xdr:row>94</xdr:row>
      <xdr:rowOff>47625</xdr:rowOff>
    </xdr:from>
    <xdr:to>
      <xdr:col>2</xdr:col>
      <xdr:colOff>333375</xdr:colOff>
      <xdr:row>96</xdr:row>
      <xdr:rowOff>85725</xdr:rowOff>
    </xdr:to>
    <xdr:sp macro="" textlink="">
      <xdr:nvSpPr>
        <xdr:cNvPr id="173126" name="WordArt 70"/>
        <xdr:cNvSpPr>
          <a:spLocks noChangeArrowheads="1" noChangeShapeType="1" noTextEdit="1"/>
        </xdr:cNvSpPr>
      </xdr:nvSpPr>
      <xdr:spPr bwMode="auto">
        <a:xfrm rot="-996140">
          <a:off x="1552575" y="15573375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S.L.</a:t>
          </a:r>
        </a:p>
      </xdr:txBody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323850</xdr:colOff>
      <xdr:row>87</xdr:row>
      <xdr:rowOff>38100</xdr:rowOff>
    </xdr:to>
    <xdr:sp macro="" textlink="">
      <xdr:nvSpPr>
        <xdr:cNvPr id="173127" name="WordArt 71"/>
        <xdr:cNvSpPr>
          <a:spLocks noChangeArrowheads="1" noChangeShapeType="1" noTextEdit="1"/>
        </xdr:cNvSpPr>
      </xdr:nvSpPr>
      <xdr:spPr bwMode="auto">
        <a:xfrm rot="-996140">
          <a:off x="1543050" y="14068425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4000</a:t>
          </a:r>
        </a:p>
      </xdr:txBody>
    </xdr:sp>
    <xdr:clientData/>
  </xdr:twoCellAnchor>
  <xdr:twoCellAnchor>
    <xdr:from>
      <xdr:col>2</xdr:col>
      <xdr:colOff>0</xdr:colOff>
      <xdr:row>80</xdr:row>
      <xdr:rowOff>19050</xdr:rowOff>
    </xdr:from>
    <xdr:to>
      <xdr:col>2</xdr:col>
      <xdr:colOff>304800</xdr:colOff>
      <xdr:row>82</xdr:row>
      <xdr:rowOff>57150</xdr:rowOff>
    </xdr:to>
    <xdr:sp macro="" textlink="">
      <xdr:nvSpPr>
        <xdr:cNvPr id="173128" name="WordArt 72"/>
        <xdr:cNvSpPr>
          <a:spLocks noChangeArrowheads="1" noChangeShapeType="1" noTextEdit="1"/>
        </xdr:cNvSpPr>
      </xdr:nvSpPr>
      <xdr:spPr bwMode="auto">
        <a:xfrm rot="-996140">
          <a:off x="1524000" y="13277850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6000</a:t>
          </a:r>
        </a:p>
      </xdr:txBody>
    </xdr:sp>
    <xdr:clientData/>
  </xdr:twoCellAnchor>
  <xdr:twoCellAnchor>
    <xdr:from>
      <xdr:col>1</xdr:col>
      <xdr:colOff>685800</xdr:colOff>
      <xdr:row>75</xdr:row>
      <xdr:rowOff>95250</xdr:rowOff>
    </xdr:from>
    <xdr:to>
      <xdr:col>2</xdr:col>
      <xdr:colOff>228600</xdr:colOff>
      <xdr:row>77</xdr:row>
      <xdr:rowOff>133350</xdr:rowOff>
    </xdr:to>
    <xdr:sp macro="" textlink="">
      <xdr:nvSpPr>
        <xdr:cNvPr id="173129" name="WordArt 73"/>
        <xdr:cNvSpPr>
          <a:spLocks noChangeArrowheads="1" noChangeShapeType="1" noTextEdit="1"/>
        </xdr:cNvSpPr>
      </xdr:nvSpPr>
      <xdr:spPr bwMode="auto">
        <a:xfrm rot="-996140">
          <a:off x="1447800" y="12544425"/>
          <a:ext cx="304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8000</a:t>
          </a:r>
        </a:p>
      </xdr:txBody>
    </xdr:sp>
    <xdr:clientData/>
  </xdr:twoCellAnchor>
  <xdr:twoCellAnchor>
    <xdr:from>
      <xdr:col>1</xdr:col>
      <xdr:colOff>495300</xdr:colOff>
      <xdr:row>71</xdr:row>
      <xdr:rowOff>0</xdr:rowOff>
    </xdr:from>
    <xdr:to>
      <xdr:col>2</xdr:col>
      <xdr:colOff>200025</xdr:colOff>
      <xdr:row>73</xdr:row>
      <xdr:rowOff>66675</xdr:rowOff>
    </xdr:to>
    <xdr:sp macro="" textlink="">
      <xdr:nvSpPr>
        <xdr:cNvPr id="173130" name="WordArt 74"/>
        <xdr:cNvSpPr>
          <a:spLocks noChangeArrowheads="1" noChangeShapeType="1" noTextEdit="1"/>
        </xdr:cNvSpPr>
      </xdr:nvSpPr>
      <xdr:spPr bwMode="auto">
        <a:xfrm rot="-1224985">
          <a:off x="1257300" y="11801475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10,000</a:t>
          </a:r>
        </a:p>
      </xdr:txBody>
    </xdr:sp>
    <xdr:clientData/>
  </xdr:twoCellAnchor>
  <xdr:twoCellAnchor>
    <xdr:from>
      <xdr:col>1</xdr:col>
      <xdr:colOff>333375</xdr:colOff>
      <xdr:row>67</xdr:row>
      <xdr:rowOff>66675</xdr:rowOff>
    </xdr:from>
    <xdr:to>
      <xdr:col>2</xdr:col>
      <xdr:colOff>38100</xdr:colOff>
      <xdr:row>69</xdr:row>
      <xdr:rowOff>133350</xdr:rowOff>
    </xdr:to>
    <xdr:sp macro="" textlink="">
      <xdr:nvSpPr>
        <xdr:cNvPr id="173131" name="WordArt 75"/>
        <xdr:cNvSpPr>
          <a:spLocks noChangeArrowheads="1" noChangeShapeType="1" noTextEdit="1"/>
        </xdr:cNvSpPr>
      </xdr:nvSpPr>
      <xdr:spPr bwMode="auto">
        <a:xfrm rot="-1453829">
          <a:off x="1095375" y="11220450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12,000</a:t>
          </a:r>
        </a:p>
      </xdr:txBody>
    </xdr:sp>
    <xdr:clientData/>
  </xdr:twoCellAnchor>
  <xdr:twoCellAnchor>
    <xdr:from>
      <xdr:col>1</xdr:col>
      <xdr:colOff>142875</xdr:colOff>
      <xdr:row>63</xdr:row>
      <xdr:rowOff>104775</xdr:rowOff>
    </xdr:from>
    <xdr:to>
      <xdr:col>1</xdr:col>
      <xdr:colOff>609600</xdr:colOff>
      <xdr:row>66</xdr:row>
      <xdr:rowOff>9525</xdr:rowOff>
    </xdr:to>
    <xdr:sp macro="" textlink="">
      <xdr:nvSpPr>
        <xdr:cNvPr id="173132" name="WordArt 76"/>
        <xdr:cNvSpPr>
          <a:spLocks noChangeArrowheads="1" noChangeShapeType="1" noTextEdit="1"/>
        </xdr:cNvSpPr>
      </xdr:nvSpPr>
      <xdr:spPr bwMode="auto">
        <a:xfrm rot="-1377448">
          <a:off x="904875" y="10610850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14,000</a:t>
          </a:r>
        </a:p>
      </xdr:txBody>
    </xdr:sp>
    <xdr:clientData/>
  </xdr:twoCellAnchor>
  <xdr:twoCellAnchor>
    <xdr:from>
      <xdr:col>0</xdr:col>
      <xdr:colOff>647700</xdr:colOff>
      <xdr:row>60</xdr:row>
      <xdr:rowOff>76200</xdr:rowOff>
    </xdr:from>
    <xdr:to>
      <xdr:col>1</xdr:col>
      <xdr:colOff>352425</xdr:colOff>
      <xdr:row>62</xdr:row>
      <xdr:rowOff>142875</xdr:rowOff>
    </xdr:to>
    <xdr:sp macro="" textlink="">
      <xdr:nvSpPr>
        <xdr:cNvPr id="173133" name="WordArt 77"/>
        <xdr:cNvSpPr>
          <a:spLocks noChangeArrowheads="1" noChangeShapeType="1" noTextEdit="1"/>
        </xdr:cNvSpPr>
      </xdr:nvSpPr>
      <xdr:spPr bwMode="auto">
        <a:xfrm rot="-1301366">
          <a:off x="647700" y="10096500"/>
          <a:ext cx="4667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10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16,000</a:t>
          </a:r>
        </a:p>
      </xdr:txBody>
    </xdr:sp>
    <xdr:clientData/>
  </xdr:twoCellAnchor>
  <xdr:twoCellAnchor>
    <xdr:from>
      <xdr:col>5</xdr:col>
      <xdr:colOff>85725</xdr:colOff>
      <xdr:row>10</xdr:row>
      <xdr:rowOff>66675</xdr:rowOff>
    </xdr:from>
    <xdr:to>
      <xdr:col>5</xdr:col>
      <xdr:colOff>628650</xdr:colOff>
      <xdr:row>11</xdr:row>
      <xdr:rowOff>57150</xdr:rowOff>
    </xdr:to>
    <xdr:sp macro="" textlink="">
      <xdr:nvSpPr>
        <xdr:cNvPr id="173139" name="Text Box 83"/>
        <xdr:cNvSpPr txBox="1">
          <a:spLocks noChangeArrowheads="1"/>
        </xdr:cNvSpPr>
      </xdr:nvSpPr>
      <xdr:spPr bwMode="auto">
        <a:xfrm>
          <a:off x="3895725" y="19145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Hot day</a:t>
          </a:r>
        </a:p>
      </xdr:txBody>
    </xdr:sp>
    <xdr:clientData/>
  </xdr:twoCellAnchor>
  <xdr:twoCellAnchor>
    <xdr:from>
      <xdr:col>5</xdr:col>
      <xdr:colOff>114300</xdr:colOff>
      <xdr:row>12</xdr:row>
      <xdr:rowOff>47625</xdr:rowOff>
    </xdr:from>
    <xdr:to>
      <xdr:col>5</xdr:col>
      <xdr:colOff>657225</xdr:colOff>
      <xdr:row>17</xdr:row>
      <xdr:rowOff>133350</xdr:rowOff>
    </xdr:to>
    <xdr:sp macro="" textlink="">
      <xdr:nvSpPr>
        <xdr:cNvPr id="173140" name="Text Box 84"/>
        <xdr:cNvSpPr txBox="1">
          <a:spLocks noChangeArrowheads="1"/>
        </xdr:cNvSpPr>
      </xdr:nvSpPr>
      <xdr:spPr bwMode="auto">
        <a:xfrm>
          <a:off x="3924300" y="2219325"/>
          <a:ext cx="542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OAT °C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5</xdr:col>
      <xdr:colOff>19050</xdr:colOff>
      <xdr:row>13</xdr:row>
      <xdr:rowOff>133350</xdr:rowOff>
    </xdr:from>
    <xdr:to>
      <xdr:col>5</xdr:col>
      <xdr:colOff>523875</xdr:colOff>
      <xdr:row>15</xdr:row>
      <xdr:rowOff>76200</xdr:rowOff>
    </xdr:to>
    <xdr:sp macro="" textlink="">
      <xdr:nvSpPr>
        <xdr:cNvPr id="173854" name="Line 86"/>
        <xdr:cNvSpPr>
          <a:spLocks noChangeShapeType="1"/>
        </xdr:cNvSpPr>
      </xdr:nvSpPr>
      <xdr:spPr bwMode="auto">
        <a:xfrm flipH="1">
          <a:off x="3829050" y="2466975"/>
          <a:ext cx="5048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14</xdr:row>
      <xdr:rowOff>142875</xdr:rowOff>
    </xdr:from>
    <xdr:to>
      <xdr:col>5</xdr:col>
      <xdr:colOff>476250</xdr:colOff>
      <xdr:row>16</xdr:row>
      <xdr:rowOff>114300</xdr:rowOff>
    </xdr:to>
    <xdr:sp macro="" textlink="">
      <xdr:nvSpPr>
        <xdr:cNvPr id="173855" name="Line 87"/>
        <xdr:cNvSpPr>
          <a:spLocks noChangeShapeType="1"/>
        </xdr:cNvSpPr>
      </xdr:nvSpPr>
      <xdr:spPr bwMode="auto">
        <a:xfrm flipH="1">
          <a:off x="3886200" y="2638425"/>
          <a:ext cx="4000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16</xdr:row>
      <xdr:rowOff>0</xdr:rowOff>
    </xdr:from>
    <xdr:to>
      <xdr:col>5</xdr:col>
      <xdr:colOff>466725</xdr:colOff>
      <xdr:row>18</xdr:row>
      <xdr:rowOff>133350</xdr:rowOff>
    </xdr:to>
    <xdr:sp macro="" textlink="">
      <xdr:nvSpPr>
        <xdr:cNvPr id="173856" name="Line 88"/>
        <xdr:cNvSpPr>
          <a:spLocks noChangeShapeType="1"/>
        </xdr:cNvSpPr>
      </xdr:nvSpPr>
      <xdr:spPr bwMode="auto">
        <a:xfrm flipH="1">
          <a:off x="3981450" y="2819400"/>
          <a:ext cx="2952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16</xdr:row>
      <xdr:rowOff>142875</xdr:rowOff>
    </xdr:from>
    <xdr:to>
      <xdr:col>5</xdr:col>
      <xdr:colOff>466725</xdr:colOff>
      <xdr:row>20</xdr:row>
      <xdr:rowOff>152400</xdr:rowOff>
    </xdr:to>
    <xdr:sp macro="" textlink="">
      <xdr:nvSpPr>
        <xdr:cNvPr id="173857" name="Line 89"/>
        <xdr:cNvSpPr>
          <a:spLocks noChangeShapeType="1"/>
        </xdr:cNvSpPr>
      </xdr:nvSpPr>
      <xdr:spPr bwMode="auto">
        <a:xfrm flipH="1">
          <a:off x="4038600" y="2962275"/>
          <a:ext cx="2381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11</xdr:row>
      <xdr:rowOff>57150</xdr:rowOff>
    </xdr:from>
    <xdr:to>
      <xdr:col>5</xdr:col>
      <xdr:colOff>171450</xdr:colOff>
      <xdr:row>15</xdr:row>
      <xdr:rowOff>9525</xdr:rowOff>
    </xdr:to>
    <xdr:sp macro="" textlink="">
      <xdr:nvSpPr>
        <xdr:cNvPr id="173858" name="Line 90"/>
        <xdr:cNvSpPr>
          <a:spLocks noChangeShapeType="1"/>
        </xdr:cNvSpPr>
      </xdr:nvSpPr>
      <xdr:spPr bwMode="auto">
        <a:xfrm flipH="1">
          <a:off x="3600450" y="2066925"/>
          <a:ext cx="38100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18</xdr:row>
      <xdr:rowOff>57150</xdr:rowOff>
    </xdr:from>
    <xdr:to>
      <xdr:col>2</xdr:col>
      <xdr:colOff>590550</xdr:colOff>
      <xdr:row>19</xdr:row>
      <xdr:rowOff>47625</xdr:rowOff>
    </xdr:to>
    <xdr:sp macro="" textlink="">
      <xdr:nvSpPr>
        <xdr:cNvPr id="173147" name="Text Box 91"/>
        <xdr:cNvSpPr txBox="1">
          <a:spLocks noChangeArrowheads="1"/>
        </xdr:cNvSpPr>
      </xdr:nvSpPr>
      <xdr:spPr bwMode="auto">
        <a:xfrm>
          <a:off x="1571625" y="3200400"/>
          <a:ext cx="542925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Hot day</a:t>
          </a:r>
        </a:p>
      </xdr:txBody>
    </xdr:sp>
    <xdr:clientData/>
  </xdr:twoCellAnchor>
  <xdr:twoCellAnchor>
    <xdr:from>
      <xdr:col>1</xdr:col>
      <xdr:colOff>695325</xdr:colOff>
      <xdr:row>19</xdr:row>
      <xdr:rowOff>57150</xdr:rowOff>
    </xdr:from>
    <xdr:to>
      <xdr:col>2</xdr:col>
      <xdr:colOff>238125</xdr:colOff>
      <xdr:row>21</xdr:row>
      <xdr:rowOff>57150</xdr:rowOff>
    </xdr:to>
    <xdr:sp macro="" textlink="">
      <xdr:nvSpPr>
        <xdr:cNvPr id="173860" name="Line 92"/>
        <xdr:cNvSpPr>
          <a:spLocks noChangeShapeType="1"/>
        </xdr:cNvSpPr>
      </xdr:nvSpPr>
      <xdr:spPr bwMode="auto">
        <a:xfrm flipH="1">
          <a:off x="1457325" y="3362325"/>
          <a:ext cx="304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40</xdr:row>
      <xdr:rowOff>95250</xdr:rowOff>
    </xdr:from>
    <xdr:to>
      <xdr:col>2</xdr:col>
      <xdr:colOff>371475</xdr:colOff>
      <xdr:row>42</xdr:row>
      <xdr:rowOff>133350</xdr:rowOff>
    </xdr:to>
    <xdr:sp macro="" textlink="">
      <xdr:nvSpPr>
        <xdr:cNvPr id="173149" name="WordArt 93"/>
        <xdr:cNvSpPr>
          <a:spLocks noChangeArrowheads="1" noChangeShapeType="1" noTextEdit="1"/>
        </xdr:cNvSpPr>
      </xdr:nvSpPr>
      <xdr:spPr bwMode="auto">
        <a:xfrm rot="-2432877">
          <a:off x="342900" y="6800850"/>
          <a:ext cx="155257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Pressure Altitude ft.</a:t>
          </a:r>
        </a:p>
      </xdr:txBody>
    </xdr:sp>
    <xdr:clientData/>
  </xdr:twoCellAnchor>
  <xdr:twoCellAnchor>
    <xdr:from>
      <xdr:col>1</xdr:col>
      <xdr:colOff>57150</xdr:colOff>
      <xdr:row>49</xdr:row>
      <xdr:rowOff>152400</xdr:rowOff>
    </xdr:from>
    <xdr:to>
      <xdr:col>1</xdr:col>
      <xdr:colOff>600075</xdr:colOff>
      <xdr:row>51</xdr:row>
      <xdr:rowOff>9525</xdr:rowOff>
    </xdr:to>
    <xdr:sp macro="" textlink="">
      <xdr:nvSpPr>
        <xdr:cNvPr id="173150" name="Text Box 94"/>
        <xdr:cNvSpPr txBox="1">
          <a:spLocks noChangeArrowheads="1"/>
        </xdr:cNvSpPr>
      </xdr:nvSpPr>
      <xdr:spPr bwMode="auto">
        <a:xfrm>
          <a:off x="819150" y="83153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OAT °C</a:t>
          </a:r>
        </a:p>
      </xdr:txBody>
    </xdr:sp>
    <xdr:clientData/>
  </xdr:twoCellAnchor>
  <xdr:twoCellAnchor>
    <xdr:from>
      <xdr:col>1</xdr:col>
      <xdr:colOff>47625</xdr:colOff>
      <xdr:row>100</xdr:row>
      <xdr:rowOff>0</xdr:rowOff>
    </xdr:from>
    <xdr:to>
      <xdr:col>1</xdr:col>
      <xdr:colOff>590550</xdr:colOff>
      <xdr:row>101</xdr:row>
      <xdr:rowOff>19050</xdr:rowOff>
    </xdr:to>
    <xdr:sp macro="" textlink="">
      <xdr:nvSpPr>
        <xdr:cNvPr id="173151" name="Text Box 95"/>
        <xdr:cNvSpPr txBox="1">
          <a:spLocks noChangeArrowheads="1"/>
        </xdr:cNvSpPr>
      </xdr:nvSpPr>
      <xdr:spPr bwMode="auto">
        <a:xfrm>
          <a:off x="809625" y="16497300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OAT °C</a:t>
          </a:r>
        </a:p>
      </xdr:txBody>
    </xdr:sp>
    <xdr:clientData/>
  </xdr:twoCellAnchor>
  <xdr:twoCellAnchor>
    <xdr:from>
      <xdr:col>5</xdr:col>
      <xdr:colOff>133350</xdr:colOff>
      <xdr:row>61</xdr:row>
      <xdr:rowOff>9525</xdr:rowOff>
    </xdr:from>
    <xdr:to>
      <xdr:col>5</xdr:col>
      <xdr:colOff>676275</xdr:colOff>
      <xdr:row>62</xdr:row>
      <xdr:rowOff>0</xdr:rowOff>
    </xdr:to>
    <xdr:sp macro="" textlink="">
      <xdr:nvSpPr>
        <xdr:cNvPr id="173152" name="Text Box 96"/>
        <xdr:cNvSpPr txBox="1">
          <a:spLocks noChangeArrowheads="1"/>
        </xdr:cNvSpPr>
      </xdr:nvSpPr>
      <xdr:spPr bwMode="auto">
        <a:xfrm>
          <a:off x="3943350" y="1019175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Hot day</a:t>
          </a:r>
        </a:p>
      </xdr:txBody>
    </xdr:sp>
    <xdr:clientData/>
  </xdr:twoCellAnchor>
  <xdr:twoCellAnchor>
    <xdr:from>
      <xdr:col>5</xdr:col>
      <xdr:colOff>161925</xdr:colOff>
      <xdr:row>62</xdr:row>
      <xdr:rowOff>152400</xdr:rowOff>
    </xdr:from>
    <xdr:to>
      <xdr:col>5</xdr:col>
      <xdr:colOff>704850</xdr:colOff>
      <xdr:row>69</xdr:row>
      <xdr:rowOff>9525</xdr:rowOff>
    </xdr:to>
    <xdr:sp macro="" textlink="">
      <xdr:nvSpPr>
        <xdr:cNvPr id="173153" name="Text Box 97"/>
        <xdr:cNvSpPr txBox="1">
          <a:spLocks noChangeArrowheads="1"/>
        </xdr:cNvSpPr>
      </xdr:nvSpPr>
      <xdr:spPr bwMode="auto">
        <a:xfrm>
          <a:off x="3971925" y="10496550"/>
          <a:ext cx="542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OAT °C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-10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-20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-30</a:t>
          </a:r>
        </a:p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-40</a:t>
          </a:r>
        </a:p>
      </xdr:txBody>
    </xdr:sp>
    <xdr:clientData/>
  </xdr:twoCellAnchor>
  <xdr:twoCellAnchor>
    <xdr:from>
      <xdr:col>5</xdr:col>
      <xdr:colOff>95250</xdr:colOff>
      <xdr:row>64</xdr:row>
      <xdr:rowOff>76200</xdr:rowOff>
    </xdr:from>
    <xdr:to>
      <xdr:col>5</xdr:col>
      <xdr:colOff>571500</xdr:colOff>
      <xdr:row>66</xdr:row>
      <xdr:rowOff>123825</xdr:rowOff>
    </xdr:to>
    <xdr:sp macro="" textlink="">
      <xdr:nvSpPr>
        <xdr:cNvPr id="173866" name="Line 98"/>
        <xdr:cNvSpPr>
          <a:spLocks noChangeShapeType="1"/>
        </xdr:cNvSpPr>
      </xdr:nvSpPr>
      <xdr:spPr bwMode="auto">
        <a:xfrm flipH="1">
          <a:off x="3905250" y="10744200"/>
          <a:ext cx="4762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65</xdr:row>
      <xdr:rowOff>95250</xdr:rowOff>
    </xdr:from>
    <xdr:to>
      <xdr:col>5</xdr:col>
      <xdr:colOff>485775</xdr:colOff>
      <xdr:row>67</xdr:row>
      <xdr:rowOff>57150</xdr:rowOff>
    </xdr:to>
    <xdr:sp macro="" textlink="">
      <xdr:nvSpPr>
        <xdr:cNvPr id="173867" name="Line 99"/>
        <xdr:cNvSpPr>
          <a:spLocks noChangeShapeType="1"/>
        </xdr:cNvSpPr>
      </xdr:nvSpPr>
      <xdr:spPr bwMode="auto">
        <a:xfrm flipH="1">
          <a:off x="3933825" y="10925175"/>
          <a:ext cx="361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66</xdr:row>
      <xdr:rowOff>123825</xdr:rowOff>
    </xdr:from>
    <xdr:to>
      <xdr:col>5</xdr:col>
      <xdr:colOff>466725</xdr:colOff>
      <xdr:row>68</xdr:row>
      <xdr:rowOff>57150</xdr:rowOff>
    </xdr:to>
    <xdr:sp macro="" textlink="">
      <xdr:nvSpPr>
        <xdr:cNvPr id="173868" name="Line 100"/>
        <xdr:cNvSpPr>
          <a:spLocks noChangeShapeType="1"/>
        </xdr:cNvSpPr>
      </xdr:nvSpPr>
      <xdr:spPr bwMode="auto">
        <a:xfrm flipH="1">
          <a:off x="3962400" y="11115675"/>
          <a:ext cx="3143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67</xdr:row>
      <xdr:rowOff>95250</xdr:rowOff>
    </xdr:from>
    <xdr:to>
      <xdr:col>5</xdr:col>
      <xdr:colOff>476250</xdr:colOff>
      <xdr:row>69</xdr:row>
      <xdr:rowOff>123825</xdr:rowOff>
    </xdr:to>
    <xdr:sp macro="" textlink="">
      <xdr:nvSpPr>
        <xdr:cNvPr id="173869" name="Line 101"/>
        <xdr:cNvSpPr>
          <a:spLocks noChangeShapeType="1"/>
        </xdr:cNvSpPr>
      </xdr:nvSpPr>
      <xdr:spPr bwMode="auto">
        <a:xfrm flipH="1">
          <a:off x="3933825" y="11249025"/>
          <a:ext cx="3524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68</xdr:row>
      <xdr:rowOff>114300</xdr:rowOff>
    </xdr:from>
    <xdr:to>
      <xdr:col>5</xdr:col>
      <xdr:colOff>476250</xdr:colOff>
      <xdr:row>71</xdr:row>
      <xdr:rowOff>19050</xdr:rowOff>
    </xdr:to>
    <xdr:sp macro="" textlink="">
      <xdr:nvSpPr>
        <xdr:cNvPr id="173870" name="Line 103"/>
        <xdr:cNvSpPr>
          <a:spLocks noChangeShapeType="1"/>
        </xdr:cNvSpPr>
      </xdr:nvSpPr>
      <xdr:spPr bwMode="auto">
        <a:xfrm flipH="1">
          <a:off x="3905250" y="11430000"/>
          <a:ext cx="3810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90</xdr:row>
      <xdr:rowOff>114300</xdr:rowOff>
    </xdr:from>
    <xdr:to>
      <xdr:col>2</xdr:col>
      <xdr:colOff>495300</xdr:colOff>
      <xdr:row>92</xdr:row>
      <xdr:rowOff>152400</xdr:rowOff>
    </xdr:to>
    <xdr:sp macro="" textlink="">
      <xdr:nvSpPr>
        <xdr:cNvPr id="173160" name="WordArt 104"/>
        <xdr:cNvSpPr>
          <a:spLocks noChangeArrowheads="1" noChangeShapeType="1" noTextEdit="1"/>
        </xdr:cNvSpPr>
      </xdr:nvSpPr>
      <xdr:spPr bwMode="auto">
        <a:xfrm rot="-2523310">
          <a:off x="466725" y="14992350"/>
          <a:ext cx="155257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9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Pressure Altitude ft.</a:t>
          </a:r>
        </a:p>
      </xdr:txBody>
    </xdr:sp>
    <xdr:clientData/>
  </xdr:twoCellAnchor>
  <xdr:twoCellAnchor>
    <xdr:from>
      <xdr:col>4</xdr:col>
      <xdr:colOff>47625</xdr:colOff>
      <xdr:row>100</xdr:row>
      <xdr:rowOff>0</xdr:rowOff>
    </xdr:from>
    <xdr:to>
      <xdr:col>5</xdr:col>
      <xdr:colOff>314325</xdr:colOff>
      <xdr:row>101</xdr:row>
      <xdr:rowOff>38100</xdr:rowOff>
    </xdr:to>
    <xdr:sp macro="" textlink="">
      <xdr:nvSpPr>
        <xdr:cNvPr id="173161" name="Text Box 105"/>
        <xdr:cNvSpPr txBox="1">
          <a:spLocks noChangeArrowheads="1"/>
        </xdr:cNvSpPr>
      </xdr:nvSpPr>
      <xdr:spPr bwMode="auto">
        <a:xfrm>
          <a:off x="3095625" y="16497300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LBS - x100</a:t>
          </a:r>
        </a:p>
      </xdr:txBody>
    </xdr:sp>
    <xdr:clientData/>
  </xdr:twoCellAnchor>
  <xdr:twoCellAnchor>
    <xdr:from>
      <xdr:col>1</xdr:col>
      <xdr:colOff>609600</xdr:colOff>
      <xdr:row>8</xdr:row>
      <xdr:rowOff>57150</xdr:rowOff>
    </xdr:from>
    <xdr:to>
      <xdr:col>3</xdr:col>
      <xdr:colOff>466725</xdr:colOff>
      <xdr:row>9</xdr:row>
      <xdr:rowOff>85725</xdr:rowOff>
    </xdr:to>
    <xdr:sp macro="" textlink="">
      <xdr:nvSpPr>
        <xdr:cNvPr id="173162" name="Text Box 106"/>
        <xdr:cNvSpPr txBox="1">
          <a:spLocks noChangeArrowheads="1"/>
        </xdr:cNvSpPr>
      </xdr:nvSpPr>
      <xdr:spPr bwMode="auto">
        <a:xfrm>
          <a:off x="1371600" y="1581150"/>
          <a:ext cx="138112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16,000 ft. DEN. ALT.</a:t>
          </a:r>
        </a:p>
      </xdr:txBody>
    </xdr:sp>
    <xdr:clientData/>
  </xdr:twoCellAnchor>
  <xdr:twoCellAnchor>
    <xdr:from>
      <xdr:col>0</xdr:col>
      <xdr:colOff>685800</xdr:colOff>
      <xdr:row>8</xdr:row>
      <xdr:rowOff>133350</xdr:rowOff>
    </xdr:from>
    <xdr:to>
      <xdr:col>1</xdr:col>
      <xdr:colOff>590550</xdr:colOff>
      <xdr:row>9</xdr:row>
      <xdr:rowOff>123825</xdr:rowOff>
    </xdr:to>
    <xdr:sp macro="" textlink="">
      <xdr:nvSpPr>
        <xdr:cNvPr id="173874" name="Line 107"/>
        <xdr:cNvSpPr>
          <a:spLocks noChangeShapeType="1"/>
        </xdr:cNvSpPr>
      </xdr:nvSpPr>
      <xdr:spPr bwMode="auto">
        <a:xfrm flipH="1">
          <a:off x="685800" y="1657350"/>
          <a:ext cx="6667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8</xdr:row>
      <xdr:rowOff>142875</xdr:rowOff>
    </xdr:from>
    <xdr:to>
      <xdr:col>4</xdr:col>
      <xdr:colOff>38100</xdr:colOff>
      <xdr:row>9</xdr:row>
      <xdr:rowOff>123825</xdr:rowOff>
    </xdr:to>
    <xdr:sp macro="" textlink="">
      <xdr:nvSpPr>
        <xdr:cNvPr id="173875" name="Line 108"/>
        <xdr:cNvSpPr>
          <a:spLocks noChangeShapeType="1"/>
        </xdr:cNvSpPr>
      </xdr:nvSpPr>
      <xdr:spPr bwMode="auto">
        <a:xfrm>
          <a:off x="2581275" y="1666875"/>
          <a:ext cx="5048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58</xdr:row>
      <xdr:rowOff>76200</xdr:rowOff>
    </xdr:from>
    <xdr:to>
      <xdr:col>3</xdr:col>
      <xdr:colOff>371475</xdr:colOff>
      <xdr:row>59</xdr:row>
      <xdr:rowOff>104775</xdr:rowOff>
    </xdr:to>
    <xdr:sp macro="" textlink="">
      <xdr:nvSpPr>
        <xdr:cNvPr id="173165" name="Text Box 109"/>
        <xdr:cNvSpPr txBox="1">
          <a:spLocks noChangeArrowheads="1"/>
        </xdr:cNvSpPr>
      </xdr:nvSpPr>
      <xdr:spPr bwMode="auto">
        <a:xfrm>
          <a:off x="1276350" y="9772650"/>
          <a:ext cx="138112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16,000 ft. DEN. ALT.</a:t>
          </a:r>
        </a:p>
      </xdr:txBody>
    </xdr:sp>
    <xdr:clientData/>
  </xdr:twoCellAnchor>
  <xdr:twoCellAnchor>
    <xdr:from>
      <xdr:col>0</xdr:col>
      <xdr:colOff>561975</xdr:colOff>
      <xdr:row>58</xdr:row>
      <xdr:rowOff>152400</xdr:rowOff>
    </xdr:from>
    <xdr:to>
      <xdr:col>1</xdr:col>
      <xdr:colOff>466725</xdr:colOff>
      <xdr:row>59</xdr:row>
      <xdr:rowOff>142875</xdr:rowOff>
    </xdr:to>
    <xdr:sp macro="" textlink="">
      <xdr:nvSpPr>
        <xdr:cNvPr id="173877" name="Line 110"/>
        <xdr:cNvSpPr>
          <a:spLocks noChangeShapeType="1"/>
        </xdr:cNvSpPr>
      </xdr:nvSpPr>
      <xdr:spPr bwMode="auto">
        <a:xfrm flipH="1">
          <a:off x="561975" y="9848850"/>
          <a:ext cx="6667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209550</xdr:colOff>
      <xdr:row>59</xdr:row>
      <xdr:rowOff>0</xdr:rowOff>
    </xdr:from>
    <xdr:to>
      <xdr:col>3</xdr:col>
      <xdr:colOff>714375</xdr:colOff>
      <xdr:row>59</xdr:row>
      <xdr:rowOff>142875</xdr:rowOff>
    </xdr:to>
    <xdr:sp macro="" textlink="">
      <xdr:nvSpPr>
        <xdr:cNvPr id="173878" name="Line 111"/>
        <xdr:cNvSpPr>
          <a:spLocks noChangeShapeType="1"/>
        </xdr:cNvSpPr>
      </xdr:nvSpPr>
      <xdr:spPr bwMode="auto">
        <a:xfrm>
          <a:off x="2495550" y="9858375"/>
          <a:ext cx="5048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8</xdr:row>
      <xdr:rowOff>152400</xdr:rowOff>
    </xdr:from>
    <xdr:to>
      <xdr:col>3</xdr:col>
      <xdr:colOff>9525</xdr:colOff>
      <xdr:row>51</xdr:row>
      <xdr:rowOff>0</xdr:rowOff>
    </xdr:to>
    <xdr:graphicFrame macro="">
      <xdr:nvGraphicFramePr>
        <xdr:cNvPr id="17387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9</xdr:col>
      <xdr:colOff>695325</xdr:colOff>
      <xdr:row>82</xdr:row>
      <xdr:rowOff>133350</xdr:rowOff>
    </xdr:to>
    <xdr:graphicFrame macro="">
      <xdr:nvGraphicFramePr>
        <xdr:cNvPr id="169993" name="Diagramm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Normal="100" workbookViewId="0">
      <selection activeCell="E18" sqref="E18"/>
    </sheetView>
  </sheetViews>
  <sheetFormatPr baseColWidth="10" defaultRowHeight="12.75"/>
  <cols>
    <col min="1" max="1" width="14.7109375" customWidth="1"/>
    <col min="2" max="2" width="8.42578125" customWidth="1"/>
    <col min="3" max="3" width="15.42578125" customWidth="1"/>
    <col min="4" max="4" width="13" customWidth="1"/>
    <col min="5" max="5" width="15" customWidth="1"/>
    <col min="6" max="6" width="12.140625" customWidth="1"/>
    <col min="8" max="8" width="11.85546875" customWidth="1"/>
    <col min="9" max="9" width="11.140625" customWidth="1"/>
    <col min="10" max="10" width="12.5703125" bestFit="1" customWidth="1"/>
    <col min="11" max="11" width="10.5703125" customWidth="1"/>
  </cols>
  <sheetData>
    <row r="1" spans="1:13" ht="24" thickBot="1">
      <c r="A1" s="202" t="s">
        <v>190</v>
      </c>
      <c r="B1" s="200"/>
      <c r="C1" s="200"/>
      <c r="D1" s="201"/>
      <c r="E1" s="201"/>
      <c r="F1" s="201"/>
      <c r="G1" s="201"/>
      <c r="H1" s="201"/>
      <c r="I1" s="201"/>
      <c r="J1" s="201"/>
      <c r="K1" s="201"/>
    </row>
    <row r="2" spans="1:13" ht="21" thickBot="1">
      <c r="A2" s="203" t="s">
        <v>14</v>
      </c>
      <c r="B2" s="3"/>
      <c r="C2" s="3"/>
      <c r="D2" s="211" t="s">
        <v>192</v>
      </c>
      <c r="E2" s="212"/>
      <c r="H2" s="216" t="s">
        <v>12</v>
      </c>
      <c r="I2" s="210"/>
      <c r="J2" s="216" t="s">
        <v>13</v>
      </c>
      <c r="K2" s="210"/>
    </row>
    <row r="3" spans="1:13" s="1" customFormat="1" ht="25.5">
      <c r="A3" s="204" t="s">
        <v>0</v>
      </c>
      <c r="B3" s="204"/>
      <c r="C3" s="204"/>
      <c r="D3" s="205" t="s">
        <v>7</v>
      </c>
      <c r="E3" s="205" t="s">
        <v>8</v>
      </c>
      <c r="F3" s="205" t="s">
        <v>6</v>
      </c>
      <c r="G3" s="205" t="s">
        <v>1</v>
      </c>
      <c r="H3" s="206" t="s">
        <v>2</v>
      </c>
      <c r="I3" s="207" t="s">
        <v>3</v>
      </c>
      <c r="J3" s="206" t="s">
        <v>2</v>
      </c>
      <c r="K3" s="207" t="s">
        <v>3</v>
      </c>
    </row>
    <row r="4" spans="1:13" s="1" customFormat="1" ht="20.25" customHeight="1">
      <c r="A4" s="226" t="s">
        <v>191</v>
      </c>
      <c r="B4" s="227"/>
      <c r="C4" s="228"/>
      <c r="D4" s="30"/>
      <c r="E4" s="31"/>
      <c r="F4" s="32">
        <v>803</v>
      </c>
      <c r="G4" s="82">
        <v>1770.5</v>
      </c>
      <c r="H4" s="33">
        <v>116.85</v>
      </c>
      <c r="I4" s="34">
        <f>G4*H4</f>
        <v>206882.92499999999</v>
      </c>
      <c r="J4" s="35">
        <v>0.98</v>
      </c>
      <c r="K4" s="36">
        <f>G4*J4</f>
        <v>1735.09</v>
      </c>
    </row>
    <row r="5" spans="1:13" s="2" customFormat="1" ht="20.25" customHeight="1">
      <c r="A5" s="213" t="s">
        <v>189</v>
      </c>
      <c r="B5" s="214"/>
      <c r="C5" s="215"/>
      <c r="D5" s="30"/>
      <c r="E5" s="31"/>
      <c r="F5" s="32">
        <v>1.8</v>
      </c>
      <c r="G5" s="82">
        <v>4</v>
      </c>
      <c r="H5" s="33">
        <v>13</v>
      </c>
      <c r="I5" s="34">
        <v>52</v>
      </c>
      <c r="J5" s="35"/>
      <c r="K5" s="36"/>
      <c r="L5" s="87"/>
    </row>
    <row r="6" spans="1:13" s="2" customFormat="1" ht="20.25" customHeight="1">
      <c r="A6" s="213" t="s">
        <v>188</v>
      </c>
      <c r="B6" s="214"/>
      <c r="C6" s="215"/>
      <c r="D6" s="30"/>
      <c r="E6" s="31"/>
      <c r="F6" s="32">
        <v>4.5</v>
      </c>
      <c r="G6" s="82">
        <v>10.1</v>
      </c>
      <c r="H6" s="33">
        <v>120</v>
      </c>
      <c r="I6" s="34">
        <v>1212</v>
      </c>
      <c r="J6" s="35"/>
      <c r="K6" s="36"/>
      <c r="L6" s="87"/>
    </row>
    <row r="7" spans="1:13" s="2" customFormat="1" ht="20.25" customHeight="1" thickBot="1">
      <c r="A7" s="213" t="s">
        <v>17</v>
      </c>
      <c r="B7" s="214"/>
      <c r="C7" s="215"/>
      <c r="D7" s="30"/>
      <c r="E7" s="31"/>
      <c r="F7" s="32">
        <v>-5.5</v>
      </c>
      <c r="G7" s="82">
        <v>-12.3</v>
      </c>
      <c r="H7" s="33">
        <v>179</v>
      </c>
      <c r="I7" s="34">
        <f>G7*H7</f>
        <v>-2201.7000000000003</v>
      </c>
      <c r="J7" s="35">
        <v>0</v>
      </c>
      <c r="K7" s="36">
        <f>G7*J7</f>
        <v>0</v>
      </c>
      <c r="L7" s="87"/>
    </row>
    <row r="8" spans="1:13" s="2" customFormat="1" ht="20.25" customHeight="1" thickBot="1">
      <c r="A8" s="213" t="s">
        <v>15</v>
      </c>
      <c r="B8" s="214"/>
      <c r="C8" s="215"/>
      <c r="D8" s="30"/>
      <c r="E8" s="37"/>
      <c r="F8" s="38">
        <v>0</v>
      </c>
      <c r="G8" s="86">
        <f>F8*J25</f>
        <v>0</v>
      </c>
      <c r="H8" s="33">
        <v>65</v>
      </c>
      <c r="I8" s="34">
        <f>G8*H8</f>
        <v>0</v>
      </c>
      <c r="J8" s="35">
        <v>14</v>
      </c>
      <c r="K8" s="36">
        <f>G8*J8</f>
        <v>0</v>
      </c>
      <c r="L8" s="87"/>
    </row>
    <row r="9" spans="1:13" s="2" customFormat="1" ht="20.25" customHeight="1" thickBot="1">
      <c r="A9" s="213" t="s">
        <v>75</v>
      </c>
      <c r="B9" s="214"/>
      <c r="C9" s="215"/>
      <c r="D9" s="30"/>
      <c r="E9" s="31"/>
      <c r="F9" s="39">
        <f>SUM(F4:F8)</f>
        <v>803.8</v>
      </c>
      <c r="G9" s="83">
        <f>SUM(G4:G8)</f>
        <v>1772.3</v>
      </c>
      <c r="H9" s="33"/>
      <c r="I9" s="34"/>
      <c r="J9" s="35"/>
      <c r="K9" s="36"/>
      <c r="L9" s="87"/>
    </row>
    <row r="10" spans="1:13" s="2" customFormat="1" ht="20.25" customHeight="1" thickBot="1">
      <c r="A10" s="213" t="s">
        <v>21</v>
      </c>
      <c r="B10" s="214"/>
      <c r="C10" s="215"/>
      <c r="D10" s="30"/>
      <c r="E10" s="37"/>
      <c r="F10" s="38">
        <v>0</v>
      </c>
      <c r="G10" s="83">
        <f>F10*J25</f>
        <v>0</v>
      </c>
      <c r="H10" s="33">
        <v>65</v>
      </c>
      <c r="I10" s="34">
        <f>G10*H10</f>
        <v>0</v>
      </c>
      <c r="J10" s="35">
        <v>-11</v>
      </c>
      <c r="K10" s="36">
        <f>G10*J10</f>
        <v>0</v>
      </c>
      <c r="L10" s="87"/>
    </row>
    <row r="11" spans="1:13" s="2" customFormat="1" ht="20.25" customHeight="1" thickBot="1">
      <c r="A11" s="213" t="s">
        <v>18</v>
      </c>
      <c r="B11" s="214"/>
      <c r="C11" s="215"/>
      <c r="D11" s="30"/>
      <c r="E11" s="37"/>
      <c r="F11" s="38">
        <v>0</v>
      </c>
      <c r="G11" s="83">
        <f>F11*J25</f>
        <v>0</v>
      </c>
      <c r="H11" s="33">
        <v>104</v>
      </c>
      <c r="I11" s="34">
        <f>G11*H11</f>
        <v>0</v>
      </c>
      <c r="J11" s="35">
        <v>-16.100000000000001</v>
      </c>
      <c r="K11" s="36">
        <f>G11*J11</f>
        <v>0</v>
      </c>
      <c r="L11" s="88">
        <f>G10+G11+G12+G13+G14</f>
        <v>0</v>
      </c>
    </row>
    <row r="12" spans="1:13" s="2" customFormat="1" ht="20.25" customHeight="1" thickBot="1">
      <c r="A12" s="213" t="s">
        <v>19</v>
      </c>
      <c r="B12" s="214"/>
      <c r="C12" s="215"/>
      <c r="D12" s="30"/>
      <c r="E12" s="37"/>
      <c r="F12" s="38">
        <v>0</v>
      </c>
      <c r="G12" s="83">
        <f>F12*J25</f>
        <v>0</v>
      </c>
      <c r="H12" s="33">
        <v>104</v>
      </c>
      <c r="I12" s="34">
        <f>G12*H12</f>
        <v>0</v>
      </c>
      <c r="J12" s="35">
        <v>16.100000000000001</v>
      </c>
      <c r="K12" s="36">
        <f>G12*J12</f>
        <v>0</v>
      </c>
      <c r="L12" s="87"/>
    </row>
    <row r="13" spans="1:13" s="2" customFormat="1" ht="20.25" customHeight="1" thickBot="1">
      <c r="A13" s="213" t="s">
        <v>20</v>
      </c>
      <c r="B13" s="214"/>
      <c r="C13" s="215"/>
      <c r="D13" s="30"/>
      <c r="E13" s="37"/>
      <c r="F13" s="38">
        <v>0</v>
      </c>
      <c r="G13" s="83">
        <f>F13*J25</f>
        <v>0</v>
      </c>
      <c r="H13" s="33">
        <v>104</v>
      </c>
      <c r="I13" s="34">
        <f>G13*H13</f>
        <v>0</v>
      </c>
      <c r="J13" s="35">
        <v>0</v>
      </c>
      <c r="K13" s="36">
        <f>G13*J13</f>
        <v>0</v>
      </c>
      <c r="L13" s="87"/>
      <c r="M13" s="1"/>
    </row>
    <row r="14" spans="1:13" s="2" customFormat="1" ht="20.25" customHeight="1" thickBot="1">
      <c r="A14" s="213" t="s">
        <v>22</v>
      </c>
      <c r="B14" s="214"/>
      <c r="C14" s="215"/>
      <c r="D14" s="30"/>
      <c r="E14" s="40"/>
      <c r="F14" s="38">
        <v>0</v>
      </c>
      <c r="G14" s="83">
        <f>F14*J25</f>
        <v>0</v>
      </c>
      <c r="H14" s="33">
        <v>148</v>
      </c>
      <c r="I14" s="34">
        <f>G14*H14</f>
        <v>0</v>
      </c>
      <c r="J14" s="35">
        <v>0</v>
      </c>
      <c r="K14" s="36">
        <f>G14*J14</f>
        <v>0</v>
      </c>
      <c r="L14" s="87"/>
    </row>
    <row r="15" spans="1:13" s="1" customFormat="1" ht="20.25" customHeight="1">
      <c r="A15" s="217" t="s">
        <v>29</v>
      </c>
      <c r="B15" s="218"/>
      <c r="C15" s="219"/>
      <c r="D15" s="41" t="s">
        <v>28</v>
      </c>
      <c r="E15" s="42"/>
      <c r="F15" s="43">
        <f>SUM(F9:F14)</f>
        <v>803.8</v>
      </c>
      <c r="G15" s="85">
        <f>SUM(G9:G14)</f>
        <v>1772.3</v>
      </c>
      <c r="H15" s="44">
        <f>I15/G15</f>
        <v>116.20223720589064</v>
      </c>
      <c r="I15" s="45">
        <f>SUM(I4:I14)</f>
        <v>205945.22499999998</v>
      </c>
      <c r="J15" s="44">
        <f>K15/G15</f>
        <v>0.97900468318004852</v>
      </c>
      <c r="K15" s="46">
        <f>SUM(K4:K14)</f>
        <v>1735.09</v>
      </c>
      <c r="L15" s="89">
        <f>3200-G18</f>
        <v>1427.7</v>
      </c>
    </row>
    <row r="16" spans="1:13" s="1" customFormat="1" ht="20.25" customHeight="1" thickBot="1">
      <c r="A16" s="213" t="s">
        <v>27</v>
      </c>
      <c r="B16" s="214"/>
      <c r="C16" s="215"/>
      <c r="D16" s="41">
        <f>E16*J26</f>
        <v>794.68301470588244</v>
      </c>
      <c r="E16" s="47">
        <f>F16/J27</f>
        <v>209.95588235294119</v>
      </c>
      <c r="F16" s="48">
        <f>3200-G15</f>
        <v>1427.7</v>
      </c>
      <c r="G16" s="84"/>
      <c r="H16" s="49"/>
      <c r="I16" s="50"/>
      <c r="J16" s="49"/>
      <c r="K16" s="51"/>
    </row>
    <row r="17" spans="1:11" s="1" customFormat="1" ht="20.25" customHeight="1" thickBot="1">
      <c r="A17" s="213" t="s">
        <v>25</v>
      </c>
      <c r="B17" s="214"/>
      <c r="C17" s="215"/>
      <c r="D17" s="41">
        <f>E17*J26</f>
        <v>0</v>
      </c>
      <c r="E17" s="52">
        <v>0</v>
      </c>
      <c r="F17" s="53">
        <f>E17*J28*J26</f>
        <v>0</v>
      </c>
      <c r="G17" s="83">
        <f>E17*J27</f>
        <v>0</v>
      </c>
      <c r="H17" s="33" t="e">
        <f>VLOOKUP(E17,'Fuel loading'!$A$7:$B$81,2,TRUE)</f>
        <v>#N/A</v>
      </c>
      <c r="I17" s="34" t="e">
        <f>G17*H17</f>
        <v>#N/A</v>
      </c>
      <c r="J17" s="35">
        <v>0</v>
      </c>
      <c r="K17" s="36">
        <v>0</v>
      </c>
    </row>
    <row r="18" spans="1:11" s="1" customFormat="1" ht="20.25" customHeight="1" thickBot="1">
      <c r="A18" s="223" t="s">
        <v>187</v>
      </c>
      <c r="B18" s="224"/>
      <c r="C18" s="225"/>
      <c r="D18" s="54">
        <f>SUM(D17:D17)</f>
        <v>0</v>
      </c>
      <c r="E18" s="55">
        <f>SUM(E17:E17)</f>
        <v>0</v>
      </c>
      <c r="F18" s="56">
        <f>SUM(G18/J25)</f>
        <v>803.91000635035823</v>
      </c>
      <c r="G18" s="57">
        <f>SUM(G9:G17)-G15</f>
        <v>1772.3</v>
      </c>
      <c r="H18" s="58" t="e">
        <f>I18/G18</f>
        <v>#N/A</v>
      </c>
      <c r="I18" s="59" t="e">
        <f>SUM(I15:I17)</f>
        <v>#N/A</v>
      </c>
      <c r="J18" s="58">
        <f>J15</f>
        <v>0.97900468318004852</v>
      </c>
      <c r="K18" s="36">
        <f>K15</f>
        <v>1735.09</v>
      </c>
    </row>
    <row r="19" spans="1:11" s="1" customFormat="1" ht="20.25" customHeight="1" thickBot="1">
      <c r="A19" s="60"/>
      <c r="B19" s="60"/>
      <c r="C19" s="60"/>
      <c r="D19" s="61"/>
      <c r="E19" s="61"/>
      <c r="F19" s="62"/>
      <c r="G19" s="63"/>
      <c r="H19" s="64"/>
      <c r="I19" s="65"/>
      <c r="J19" s="64"/>
      <c r="K19" s="66"/>
    </row>
    <row r="20" spans="1:11" ht="15.75" thickBot="1">
      <c r="A20" s="218" t="s">
        <v>43</v>
      </c>
      <c r="B20" s="218"/>
      <c r="C20" s="218"/>
      <c r="D20" s="67">
        <f>E20*J26</f>
        <v>0</v>
      </c>
      <c r="E20" s="38">
        <v>0</v>
      </c>
      <c r="F20" s="120"/>
      <c r="G20" s="121"/>
      <c r="H20" s="122"/>
      <c r="I20" s="123"/>
      <c r="J20" s="122"/>
      <c r="K20" s="124"/>
    </row>
    <row r="21" spans="1:11" ht="15" thickBot="1">
      <c r="A21" s="213" t="s">
        <v>26</v>
      </c>
      <c r="B21" s="214"/>
      <c r="C21" s="215"/>
      <c r="D21" s="68">
        <f>E21*J26</f>
        <v>0</v>
      </c>
      <c r="E21" s="69">
        <f>E17-E20</f>
        <v>0</v>
      </c>
      <c r="F21" s="70">
        <f>E21*J28*J26</f>
        <v>0</v>
      </c>
      <c r="G21" s="71">
        <f>E21*J27</f>
        <v>0</v>
      </c>
      <c r="H21" s="72" t="e">
        <f>VLOOKUP(E21,'Fuel loading'!$A$7:$B$81,2,TRUE)</f>
        <v>#N/A</v>
      </c>
      <c r="I21" s="34" t="e">
        <f>G21*H21</f>
        <v>#N/A</v>
      </c>
      <c r="J21" s="73">
        <v>0</v>
      </c>
      <c r="K21" s="36">
        <v>0</v>
      </c>
    </row>
    <row r="22" spans="1:11" ht="15.75" thickBot="1">
      <c r="A22" s="220" t="s">
        <v>16</v>
      </c>
      <c r="B22" s="221"/>
      <c r="C22" s="222"/>
      <c r="D22" s="74">
        <f>SUM(D20:D21)</f>
        <v>0</v>
      </c>
      <c r="E22" s="75">
        <f>SUM(E21:E21)</f>
        <v>0</v>
      </c>
      <c r="F22" s="56">
        <f>F15+F21</f>
        <v>803.8</v>
      </c>
      <c r="G22" s="76">
        <f>G15+G21</f>
        <v>1772.3</v>
      </c>
      <c r="H22" s="77" t="e">
        <f>I22/G22</f>
        <v>#N/A</v>
      </c>
      <c r="I22" s="78" t="e">
        <f>I15+I21</f>
        <v>#N/A</v>
      </c>
      <c r="J22" s="77">
        <f>J15</f>
        <v>0.97900468318004852</v>
      </c>
      <c r="K22" s="59">
        <f>K15</f>
        <v>1735.09</v>
      </c>
    </row>
    <row r="23" spans="1:11" ht="13.5" thickBot="1">
      <c r="A23" s="112"/>
      <c r="B23" s="113"/>
      <c r="C23" s="113"/>
      <c r="D23" s="109"/>
      <c r="E23" s="115"/>
      <c r="F23" s="113"/>
      <c r="G23" s="116"/>
      <c r="H23" s="117"/>
      <c r="I23" s="118"/>
      <c r="J23" s="113"/>
      <c r="K23" s="119"/>
    </row>
    <row r="24" spans="1:11" ht="13.5" thickBot="1">
      <c r="A24" s="25" t="s">
        <v>38</v>
      </c>
      <c r="B24" s="27">
        <v>100</v>
      </c>
      <c r="C24" s="26" t="s">
        <v>40</v>
      </c>
      <c r="D24" s="110"/>
      <c r="E24" s="79" t="s">
        <v>30</v>
      </c>
      <c r="F24" s="80">
        <f>G15</f>
        <v>1772.3</v>
      </c>
      <c r="G24" s="102"/>
      <c r="H24" s="103"/>
      <c r="I24" s="7" t="s">
        <v>4</v>
      </c>
      <c r="J24" s="8">
        <v>0.4536</v>
      </c>
      <c r="K24" s="9" t="s">
        <v>11</v>
      </c>
    </row>
    <row r="25" spans="1:11" ht="13.5" thickBot="1">
      <c r="A25" s="25" t="s">
        <v>41</v>
      </c>
      <c r="B25" s="27">
        <v>26</v>
      </c>
      <c r="C25" s="26" t="s">
        <v>42</v>
      </c>
      <c r="D25" s="110"/>
      <c r="E25" s="199" t="s">
        <v>182</v>
      </c>
      <c r="F25" s="81">
        <f>F24+(10*J27)</f>
        <v>1840.3</v>
      </c>
      <c r="G25" s="102"/>
      <c r="H25" s="103"/>
      <c r="I25" s="7" t="s">
        <v>5</v>
      </c>
      <c r="J25" s="8">
        <v>2.2046000000000001</v>
      </c>
      <c r="K25" s="9" t="s">
        <v>10</v>
      </c>
    </row>
    <row r="26" spans="1:11" ht="13.5" thickBot="1">
      <c r="A26" s="112"/>
      <c r="B26" s="113"/>
      <c r="C26" s="113"/>
      <c r="D26" s="114"/>
      <c r="E26" s="199" t="s">
        <v>178</v>
      </c>
      <c r="F26" s="81">
        <f>F25+(10*J27)</f>
        <v>1908.3</v>
      </c>
      <c r="G26" s="102"/>
      <c r="H26" s="103"/>
      <c r="I26" s="7" t="s">
        <v>23</v>
      </c>
      <c r="J26" s="8">
        <v>3.7850000000000001</v>
      </c>
      <c r="K26" s="9" t="s">
        <v>9</v>
      </c>
    </row>
    <row r="27" spans="1:11" ht="13.5" thickBot="1">
      <c r="A27" s="208" t="s">
        <v>32</v>
      </c>
      <c r="B27" s="209"/>
      <c r="C27" s="210"/>
      <c r="D27" s="110"/>
      <c r="E27" s="199" t="s">
        <v>186</v>
      </c>
      <c r="F27" s="81">
        <f>F26+(10*J27)</f>
        <v>1976.3</v>
      </c>
      <c r="G27" s="102"/>
      <c r="H27" s="103"/>
      <c r="I27" s="7" t="s">
        <v>23</v>
      </c>
      <c r="J27" s="10">
        <v>6.8</v>
      </c>
      <c r="K27" s="9" t="s">
        <v>10</v>
      </c>
    </row>
    <row r="28" spans="1:11" ht="13.5" thickBot="1">
      <c r="A28" s="11" t="s">
        <v>33</v>
      </c>
      <c r="B28" s="12"/>
      <c r="C28" s="13"/>
      <c r="D28" s="111"/>
      <c r="E28" s="199" t="s">
        <v>179</v>
      </c>
      <c r="F28" s="81">
        <f>F27+(10*J27)</f>
        <v>2044.3</v>
      </c>
      <c r="G28" s="102"/>
      <c r="H28" s="103"/>
      <c r="I28" s="7" t="s">
        <v>24</v>
      </c>
      <c r="J28" s="8">
        <v>0.81499999999999995</v>
      </c>
      <c r="K28" s="9" t="s">
        <v>11</v>
      </c>
    </row>
    <row r="29" spans="1:11" ht="13.5" thickBot="1">
      <c r="A29" s="14" t="s">
        <v>35</v>
      </c>
      <c r="B29" s="15" t="s">
        <v>36</v>
      </c>
      <c r="C29" s="16" t="s">
        <v>39</v>
      </c>
      <c r="D29" s="110"/>
      <c r="E29" s="199" t="s">
        <v>185</v>
      </c>
      <c r="F29" s="81">
        <f>F28+(10*J27)</f>
        <v>2112.3000000000002</v>
      </c>
      <c r="G29" s="104"/>
      <c r="H29" s="105"/>
      <c r="I29" s="91"/>
      <c r="J29" s="91"/>
      <c r="K29" s="93"/>
    </row>
    <row r="30" spans="1:11" ht="13.5" thickBot="1">
      <c r="A30" s="19">
        <f>E17</f>
        <v>0</v>
      </c>
      <c r="B30" s="20">
        <f>E17/B25*60</f>
        <v>0</v>
      </c>
      <c r="C30" s="21">
        <f>B30*B24/60</f>
        <v>0</v>
      </c>
      <c r="D30" s="110"/>
      <c r="E30" s="199" t="s">
        <v>180</v>
      </c>
      <c r="F30" s="81">
        <f>F29+(10*J27)</f>
        <v>2180.3000000000002</v>
      </c>
      <c r="G30" s="98"/>
      <c r="H30" s="95"/>
      <c r="I30" s="95"/>
      <c r="J30" s="95"/>
      <c r="K30" s="96"/>
    </row>
    <row r="31" spans="1:11">
      <c r="A31" s="11" t="s">
        <v>34</v>
      </c>
      <c r="B31" s="12"/>
      <c r="C31" s="13"/>
      <c r="D31" s="110"/>
      <c r="E31" s="199" t="s">
        <v>184</v>
      </c>
      <c r="F31" s="81">
        <f>F30+(10*J27)</f>
        <v>2248.3000000000002</v>
      </c>
      <c r="G31" s="98"/>
      <c r="H31" s="95"/>
      <c r="I31" s="95"/>
      <c r="J31" s="95"/>
      <c r="K31" s="96"/>
    </row>
    <row r="32" spans="1:11" ht="13.5" thickBot="1">
      <c r="A32" s="17" t="s">
        <v>37</v>
      </c>
      <c r="B32" s="18" t="s">
        <v>36</v>
      </c>
      <c r="C32" s="16" t="s">
        <v>39</v>
      </c>
      <c r="D32" s="110"/>
      <c r="E32" s="199" t="s">
        <v>181</v>
      </c>
      <c r="F32" s="81">
        <f>F31+(10*J27)</f>
        <v>2316.3000000000002</v>
      </c>
      <c r="G32" s="98"/>
      <c r="H32" s="95"/>
      <c r="I32" s="95"/>
      <c r="J32" s="95"/>
      <c r="K32" s="96"/>
    </row>
    <row r="33" spans="1:12" ht="13.5" thickBot="1">
      <c r="A33" s="22">
        <f>E17-E21</f>
        <v>0</v>
      </c>
      <c r="B33" s="23">
        <f>A33/B25*60</f>
        <v>0</v>
      </c>
      <c r="C33" s="24">
        <f>B33*B24/60</f>
        <v>0</v>
      </c>
      <c r="D33" s="110"/>
      <c r="E33" s="199" t="s">
        <v>183</v>
      </c>
      <c r="F33" s="81">
        <f>F32+(10*J27)</f>
        <v>2384.3000000000002</v>
      </c>
      <c r="G33" s="98"/>
      <c r="H33" s="106" t="s">
        <v>31</v>
      </c>
      <c r="I33" s="95"/>
      <c r="J33" s="95"/>
      <c r="K33" s="96"/>
    </row>
    <row r="34" spans="1:12">
      <c r="A34" s="90"/>
      <c r="B34" s="196"/>
      <c r="C34" s="196"/>
      <c r="D34" s="197"/>
      <c r="E34" s="91"/>
      <c r="F34" s="92"/>
      <c r="G34" s="107"/>
      <c r="H34" s="95"/>
      <c r="I34" s="108"/>
      <c r="J34" s="95"/>
      <c r="K34" s="96"/>
    </row>
    <row r="35" spans="1:12" ht="15">
      <c r="A35" s="94" t="s">
        <v>69</v>
      </c>
      <c r="B35" s="194"/>
      <c r="C35" s="194"/>
      <c r="D35" s="195"/>
      <c r="E35" s="95"/>
      <c r="F35" s="95"/>
      <c r="G35" s="95"/>
      <c r="H35" s="95"/>
      <c r="I35" s="95"/>
      <c r="J35" s="95"/>
      <c r="K35" s="96"/>
    </row>
    <row r="36" spans="1:12" ht="15">
      <c r="A36" s="97"/>
      <c r="B36" s="198"/>
      <c r="C36" s="198"/>
      <c r="D36" s="196"/>
      <c r="E36" s="95"/>
      <c r="F36" s="95"/>
      <c r="G36" s="95"/>
      <c r="H36" s="95"/>
      <c r="I36" s="95"/>
      <c r="J36" s="95"/>
      <c r="K36" s="96"/>
      <c r="L36" s="4"/>
    </row>
    <row r="37" spans="1:12" ht="15">
      <c r="A37" s="94" t="s">
        <v>72</v>
      </c>
      <c r="B37" s="194"/>
      <c r="C37" s="194"/>
      <c r="D37" s="195"/>
      <c r="E37" s="95"/>
      <c r="F37" s="95"/>
      <c r="G37" s="95"/>
      <c r="H37" s="95"/>
      <c r="I37" s="95"/>
      <c r="J37" s="95"/>
      <c r="K37" s="96"/>
    </row>
    <row r="38" spans="1:12" ht="15">
      <c r="A38" s="97"/>
      <c r="B38" s="198"/>
      <c r="C38" s="198"/>
      <c r="D38" s="196"/>
      <c r="E38" s="95"/>
      <c r="F38" s="95"/>
      <c r="G38" s="95"/>
      <c r="H38" s="95"/>
      <c r="I38" s="95"/>
      <c r="J38" s="95"/>
      <c r="K38" s="96"/>
    </row>
    <row r="39" spans="1:12" ht="15">
      <c r="A39" s="97" t="s">
        <v>71</v>
      </c>
      <c r="B39" s="194"/>
      <c r="C39" s="194"/>
      <c r="D39" s="195"/>
      <c r="E39" s="95"/>
      <c r="F39" s="95"/>
      <c r="G39" s="95"/>
      <c r="H39" s="95"/>
      <c r="I39" s="95"/>
      <c r="J39" s="95"/>
      <c r="K39" s="96"/>
    </row>
    <row r="40" spans="1:12" ht="15">
      <c r="A40" s="97"/>
      <c r="B40" s="198"/>
      <c r="C40" s="198"/>
      <c r="D40" s="196"/>
      <c r="E40" s="95"/>
      <c r="F40" s="95"/>
      <c r="G40" s="95"/>
      <c r="H40" s="95"/>
      <c r="I40" s="95"/>
      <c r="J40" s="95"/>
      <c r="K40" s="96"/>
    </row>
    <row r="41" spans="1:12" ht="15">
      <c r="A41" s="97" t="s">
        <v>70</v>
      </c>
      <c r="B41" s="194"/>
      <c r="C41" s="194"/>
      <c r="D41" s="195"/>
      <c r="E41" s="95"/>
      <c r="F41" s="95"/>
      <c r="G41" s="95"/>
      <c r="H41" s="95"/>
      <c r="I41" s="95"/>
      <c r="J41" s="95"/>
      <c r="K41" s="96"/>
    </row>
    <row r="42" spans="1:12">
      <c r="A42" s="98"/>
      <c r="B42" s="196"/>
      <c r="C42" s="196"/>
      <c r="D42" s="196"/>
      <c r="E42" s="95"/>
      <c r="F42" s="95"/>
      <c r="G42" s="95"/>
      <c r="H42" s="95"/>
      <c r="I42" s="95"/>
      <c r="J42" s="95"/>
      <c r="K42" s="96"/>
    </row>
    <row r="43" spans="1:12">
      <c r="A43" s="98"/>
      <c r="B43" s="197"/>
      <c r="C43" s="197"/>
      <c r="D43" s="197"/>
      <c r="E43" s="95"/>
      <c r="F43" s="95"/>
      <c r="G43" s="95"/>
      <c r="H43" s="95"/>
      <c r="I43" s="95"/>
      <c r="J43" s="95"/>
      <c r="K43" s="96"/>
    </row>
    <row r="44" spans="1:12">
      <c r="A44" s="98"/>
      <c r="B44" s="197"/>
      <c r="C44" s="197"/>
      <c r="D44" s="197"/>
      <c r="E44" s="95"/>
      <c r="F44" s="95"/>
      <c r="G44" s="95"/>
      <c r="H44" s="95"/>
      <c r="I44" s="95"/>
      <c r="J44" s="95"/>
      <c r="K44" s="96"/>
    </row>
    <row r="45" spans="1:12">
      <c r="A45" s="98"/>
      <c r="B45" s="197"/>
      <c r="C45" s="197"/>
      <c r="D45" s="197"/>
      <c r="E45" s="95"/>
      <c r="F45" s="95"/>
      <c r="G45" s="95"/>
      <c r="H45" s="95"/>
      <c r="I45" s="95"/>
      <c r="J45" s="95"/>
      <c r="K45" s="96"/>
    </row>
    <row r="46" spans="1:12">
      <c r="A46" s="98"/>
      <c r="B46" s="197"/>
      <c r="C46" s="197"/>
      <c r="D46" s="197"/>
      <c r="E46" s="95"/>
      <c r="F46" s="95"/>
      <c r="G46" s="95"/>
      <c r="H46" s="95"/>
      <c r="I46" s="95"/>
      <c r="J46" s="95"/>
      <c r="K46" s="96"/>
    </row>
    <row r="47" spans="1:12">
      <c r="A47" s="98"/>
      <c r="B47" s="197"/>
      <c r="C47" s="197"/>
      <c r="D47" s="197"/>
      <c r="E47" s="95"/>
      <c r="F47" s="95"/>
      <c r="G47" s="95"/>
      <c r="H47" s="95"/>
      <c r="I47" s="95"/>
      <c r="J47" s="95"/>
      <c r="K47" s="96"/>
    </row>
    <row r="48" spans="1:12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1"/>
    </row>
    <row r="65" spans="1:1">
      <c r="A65" s="5"/>
    </row>
  </sheetData>
  <sheetProtection selectLockedCells="1"/>
  <mergeCells count="22">
    <mergeCell ref="J2:K2"/>
    <mergeCell ref="A7:C7"/>
    <mergeCell ref="A8:C8"/>
    <mergeCell ref="A4:C4"/>
    <mergeCell ref="A12:C12"/>
    <mergeCell ref="A6:C6"/>
    <mergeCell ref="A5:C5"/>
    <mergeCell ref="A11:C11"/>
    <mergeCell ref="A9:C9"/>
    <mergeCell ref="A27:C27"/>
    <mergeCell ref="D2:E2"/>
    <mergeCell ref="A17:C17"/>
    <mergeCell ref="H2:I2"/>
    <mergeCell ref="A13:C13"/>
    <mergeCell ref="A15:C15"/>
    <mergeCell ref="A10:C10"/>
    <mergeCell ref="A14:C14"/>
    <mergeCell ref="A22:C22"/>
    <mergeCell ref="A18:C18"/>
    <mergeCell ref="A16:C16"/>
    <mergeCell ref="A20:C20"/>
    <mergeCell ref="A21:C21"/>
  </mergeCells>
  <phoneticPr fontId="0" type="noConversion"/>
  <conditionalFormatting sqref="F8:F9">
    <cfRule type="cellIs" dxfId="4" priority="1" stopIfTrue="1" operator="lessThan">
      <formula>60</formula>
    </cfRule>
  </conditionalFormatting>
  <conditionalFormatting sqref="E17">
    <cfRule type="cellIs" dxfId="3" priority="2" stopIfTrue="1" operator="notBetween">
      <formula>10</formula>
      <formula>91</formula>
    </cfRule>
    <cfRule type="cellIs" dxfId="2" priority="3" stopIfTrue="1" operator="greaterThan">
      <formula>$E$16</formula>
    </cfRule>
  </conditionalFormatting>
  <conditionalFormatting sqref="G18:G19">
    <cfRule type="cellIs" dxfId="1" priority="4" stopIfTrue="1" operator="greaterThan">
      <formula>3200</formula>
    </cfRule>
  </conditionalFormatting>
  <conditionalFormatting sqref="F24:F33">
    <cfRule type="cellIs" dxfId="0" priority="5" stopIfTrue="1" operator="greaterThan">
      <formula>3200</formula>
    </cfRule>
  </conditionalFormatting>
  <dataValidations count="6">
    <dataValidation showInputMessage="1" showErrorMessage="1" errorTitle="Tank ist voll" error="Aux Fuel max 10.5 US Gal" sqref="E20:E21"/>
    <dataValidation errorStyle="information" operator="greaterThan" allowBlank="1" showInputMessage="1" showErrorMessage="1" errorTitle="zu Schwer" sqref="G18:G19"/>
    <dataValidation type="decimal" errorStyle="warning" operator="lessThanOrEqual" allowBlank="1" showInputMessage="1" showErrorMessage="1" errorTitle="Fuel" error="max. 91 USG " sqref="E17">
      <formula1>91</formula1>
    </dataValidation>
    <dataValidation errorStyle="warning" operator="greaterThan" allowBlank="1" showInputMessage="1" showErrorMessage="1" errorTitle="Fuel" error="Es sollten min. 30 Min (4 US Gal) als Reserve gerechnet werden. 1 USG ist zudem nicht ausfliegbar!!" sqref="E15"/>
    <dataValidation errorStyle="warning" operator="greaterThan" allowBlank="1" showInputMessage="1" showErrorMessage="1" promptTitle="Max Fuel" prompt="Dieser Wert wird entsprechend dem ZFM abzüglich der MTOM 3200 Lbs Automatisch berechnet. " sqref="E16"/>
    <dataValidation allowBlank="1" showInputMessage="1" showErrorMessage="1" promptTitle="Fuel" prompt="Gewichtsberechnung an hand des mitgeführten Fuel." sqref="E24:F33"/>
  </dataValidations>
  <pageMargins left="0.55118110236220474" right="0.23622047244094491" top="0.98425196850393704" bottom="0.98425196850393704" header="0.51181102362204722" footer="0.51181102362204722"/>
  <pageSetup paperSize="9" scale="65" orientation="portrait" r:id="rId1"/>
  <headerFooter alignWithMargins="0">
    <oddFooter xml:space="preserve">&amp;L&amp;8&amp;F \ &amp;A&amp;R&amp;8&amp;D - &amp;T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34"/>
  <sheetViews>
    <sheetView workbookViewId="0">
      <selection activeCell="B56" sqref="B56"/>
    </sheetView>
  </sheetViews>
  <sheetFormatPr baseColWidth="10" defaultRowHeight="12.75"/>
  <sheetData>
    <row r="2" spans="1:5" ht="15.75">
      <c r="A2" s="28" t="s">
        <v>44</v>
      </c>
      <c r="B2" s="28"/>
      <c r="C2" s="28"/>
      <c r="D2" s="28"/>
      <c r="E2" s="28"/>
    </row>
    <row r="3" spans="1:5" ht="15.75">
      <c r="A3" s="28" t="s">
        <v>45</v>
      </c>
      <c r="B3" s="28"/>
      <c r="C3" s="28"/>
      <c r="D3" s="28"/>
      <c r="E3" s="28"/>
    </row>
    <row r="4" spans="1:5" ht="15.75">
      <c r="A4" s="28" t="s">
        <v>46</v>
      </c>
      <c r="B4" s="28"/>
      <c r="C4" s="28"/>
      <c r="D4" s="28"/>
      <c r="E4" s="28"/>
    </row>
    <row r="5" spans="1:5" ht="15.75">
      <c r="A5" s="28" t="s">
        <v>47</v>
      </c>
      <c r="B5" s="28"/>
      <c r="C5" s="28"/>
      <c r="D5" s="28" t="s">
        <v>48</v>
      </c>
      <c r="E5" s="28"/>
    </row>
    <row r="6" spans="1:5" ht="15.75">
      <c r="A6" s="28" t="s">
        <v>49</v>
      </c>
      <c r="B6" s="28"/>
      <c r="C6" s="28"/>
      <c r="D6" s="28"/>
      <c r="E6" s="28"/>
    </row>
    <row r="7" spans="1:5" ht="15.75">
      <c r="A7" s="28" t="s">
        <v>50</v>
      </c>
      <c r="B7" s="28"/>
      <c r="C7" s="28"/>
      <c r="D7" s="28"/>
      <c r="E7" s="28"/>
    </row>
    <row r="54" spans="1:8" ht="15.75">
      <c r="A54" s="29" t="s">
        <v>31</v>
      </c>
    </row>
    <row r="57" spans="1:8">
      <c r="A57" t="s">
        <v>74</v>
      </c>
    </row>
    <row r="58" spans="1:8" ht="15.75">
      <c r="B58" s="28" t="s">
        <v>51</v>
      </c>
      <c r="H58" s="28"/>
    </row>
    <row r="103" spans="1:1" ht="15.75">
      <c r="A103" s="29" t="s">
        <v>31</v>
      </c>
    </row>
    <row r="113" spans="1:1">
      <c r="A113" t="s">
        <v>52</v>
      </c>
    </row>
    <row r="114" spans="1:1">
      <c r="A114" t="s">
        <v>53</v>
      </c>
    </row>
    <row r="115" spans="1:1">
      <c r="A115" t="s">
        <v>54</v>
      </c>
    </row>
    <row r="116" spans="1:1">
      <c r="A116" t="s">
        <v>55</v>
      </c>
    </row>
    <row r="118" spans="1:1">
      <c r="A118" t="s">
        <v>56</v>
      </c>
    </row>
    <row r="119" spans="1:1">
      <c r="A119" t="s">
        <v>57</v>
      </c>
    </row>
    <row r="120" spans="1:1">
      <c r="A120" t="s">
        <v>58</v>
      </c>
    </row>
    <row r="122" spans="1:1">
      <c r="A122" t="s">
        <v>59</v>
      </c>
    </row>
    <row r="123" spans="1:1">
      <c r="A123" t="s">
        <v>60</v>
      </c>
    </row>
    <row r="124" spans="1:1">
      <c r="A124" t="s">
        <v>61</v>
      </c>
    </row>
    <row r="125" spans="1:1">
      <c r="A125" t="s">
        <v>62</v>
      </c>
    </row>
    <row r="126" spans="1:1">
      <c r="A126" t="s">
        <v>63</v>
      </c>
    </row>
    <row r="127" spans="1:1">
      <c r="A127" t="s">
        <v>64</v>
      </c>
    </row>
    <row r="128" spans="1:1">
      <c r="A128" t="s">
        <v>65</v>
      </c>
    </row>
    <row r="130" spans="1:1">
      <c r="A130" t="s">
        <v>66</v>
      </c>
    </row>
    <row r="131" spans="1:1">
      <c r="A131" t="s">
        <v>67</v>
      </c>
    </row>
    <row r="132" spans="1:1">
      <c r="A132" t="s">
        <v>68</v>
      </c>
    </row>
    <row r="134" spans="1:1" ht="15.75">
      <c r="A134" s="29" t="s">
        <v>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topLeftCell="A16" workbookViewId="0">
      <selection activeCell="E34" sqref="E34"/>
    </sheetView>
  </sheetViews>
  <sheetFormatPr baseColWidth="10" defaultRowHeight="12.75"/>
  <sheetData>
    <row r="1" spans="1:12" ht="18.75">
      <c r="A1" s="125" t="s">
        <v>10</v>
      </c>
      <c r="B1" s="229" t="s">
        <v>76</v>
      </c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ht="18.75" thickBot="1">
      <c r="A2" s="126" t="s">
        <v>77</v>
      </c>
      <c r="B2" s="127"/>
      <c r="C2" s="128" t="s">
        <v>78</v>
      </c>
      <c r="D2" s="129"/>
      <c r="E2" s="130"/>
      <c r="F2" s="130"/>
      <c r="G2" s="130"/>
      <c r="H2" s="130"/>
      <c r="I2" s="130"/>
      <c r="J2" s="130"/>
      <c r="K2" s="130"/>
      <c r="L2" s="131"/>
    </row>
    <row r="3" spans="1:12" ht="13.5" thickBot="1">
      <c r="A3" s="132" t="s">
        <v>79</v>
      </c>
      <c r="B3" s="133" t="s">
        <v>80</v>
      </c>
      <c r="C3" s="134" t="s">
        <v>81</v>
      </c>
      <c r="D3" s="135" t="s">
        <v>81</v>
      </c>
      <c r="E3" s="134" t="s">
        <v>82</v>
      </c>
      <c r="F3" s="135" t="s">
        <v>83</v>
      </c>
      <c r="G3" s="136" t="s">
        <v>84</v>
      </c>
      <c r="H3" s="135" t="s">
        <v>84</v>
      </c>
      <c r="I3" s="136" t="s">
        <v>85</v>
      </c>
      <c r="J3" s="135" t="s">
        <v>85</v>
      </c>
      <c r="K3" s="136" t="s">
        <v>86</v>
      </c>
      <c r="L3" s="135" t="s">
        <v>86</v>
      </c>
    </row>
    <row r="4" spans="1:12" ht="13.5" thickBot="1">
      <c r="A4" s="137" t="s">
        <v>87</v>
      </c>
      <c r="B4" s="138" t="s">
        <v>88</v>
      </c>
      <c r="C4" s="139" t="s">
        <v>89</v>
      </c>
      <c r="D4" s="140" t="s">
        <v>90</v>
      </c>
      <c r="E4" s="141" t="s">
        <v>89</v>
      </c>
      <c r="F4" s="140" t="s">
        <v>90</v>
      </c>
      <c r="G4" s="142" t="s">
        <v>89</v>
      </c>
      <c r="H4" s="140" t="s">
        <v>90</v>
      </c>
      <c r="I4" s="142" t="s">
        <v>89</v>
      </c>
      <c r="J4" s="140" t="s">
        <v>90</v>
      </c>
      <c r="K4" s="142" t="s">
        <v>89</v>
      </c>
      <c r="L4" s="140" t="s">
        <v>90</v>
      </c>
    </row>
    <row r="5" spans="1:12">
      <c r="A5" s="137" t="s">
        <v>91</v>
      </c>
      <c r="B5" s="143" t="s">
        <v>92</v>
      </c>
      <c r="C5" s="144" t="s">
        <v>93</v>
      </c>
      <c r="D5" s="145" t="s">
        <v>93</v>
      </c>
      <c r="E5" s="146" t="s">
        <v>93</v>
      </c>
      <c r="F5" s="147" t="s">
        <v>93</v>
      </c>
      <c r="G5" s="144" t="s">
        <v>93</v>
      </c>
      <c r="H5" s="145" t="s">
        <v>93</v>
      </c>
      <c r="I5" s="146" t="s">
        <v>93</v>
      </c>
      <c r="J5" s="147" t="s">
        <v>93</v>
      </c>
      <c r="K5" s="146" t="s">
        <v>93</v>
      </c>
      <c r="L5" s="147" t="s">
        <v>93</v>
      </c>
    </row>
    <row r="6" spans="1:12">
      <c r="A6" s="137" t="s">
        <v>94</v>
      </c>
      <c r="B6" s="143" t="s">
        <v>95</v>
      </c>
      <c r="C6" s="148" t="s">
        <v>93</v>
      </c>
      <c r="D6" s="149" t="s">
        <v>93</v>
      </c>
      <c r="E6" s="150" t="s">
        <v>93</v>
      </c>
      <c r="F6" s="149" t="s">
        <v>93</v>
      </c>
      <c r="G6" s="148" t="s">
        <v>93</v>
      </c>
      <c r="H6" s="149" t="s">
        <v>93</v>
      </c>
      <c r="I6" s="150" t="s">
        <v>93</v>
      </c>
      <c r="J6" s="149" t="s">
        <v>93</v>
      </c>
      <c r="K6" s="150" t="s">
        <v>93</v>
      </c>
      <c r="L6" s="149" t="s">
        <v>93</v>
      </c>
    </row>
    <row r="7" spans="1:12" ht="13.5" thickBot="1">
      <c r="A7" s="137" t="s">
        <v>96</v>
      </c>
      <c r="B7" s="151" t="s">
        <v>97</v>
      </c>
      <c r="C7" s="148" t="s">
        <v>93</v>
      </c>
      <c r="D7" s="149" t="s">
        <v>93</v>
      </c>
      <c r="E7" s="150" t="s">
        <v>93</v>
      </c>
      <c r="F7" s="149" t="s">
        <v>93</v>
      </c>
      <c r="G7" s="148" t="s">
        <v>93</v>
      </c>
      <c r="H7" s="149" t="s">
        <v>93</v>
      </c>
      <c r="I7" s="150" t="s">
        <v>93</v>
      </c>
      <c r="J7" s="149" t="s">
        <v>93</v>
      </c>
      <c r="K7" s="152" t="s">
        <v>93</v>
      </c>
      <c r="L7" s="153" t="s">
        <v>93</v>
      </c>
    </row>
    <row r="8" spans="1:12" ht="13.5" thickBot="1">
      <c r="A8" s="137" t="s">
        <v>98</v>
      </c>
      <c r="B8" s="151" t="s">
        <v>99</v>
      </c>
      <c r="C8" s="148" t="s">
        <v>93</v>
      </c>
      <c r="D8" s="149" t="s">
        <v>93</v>
      </c>
      <c r="E8" s="150" t="s">
        <v>93</v>
      </c>
      <c r="F8" s="149" t="s">
        <v>93</v>
      </c>
      <c r="G8" s="148" t="s">
        <v>93</v>
      </c>
      <c r="H8" s="149" t="s">
        <v>93</v>
      </c>
      <c r="I8" s="154" t="s">
        <v>93</v>
      </c>
      <c r="J8" s="153" t="s">
        <v>93</v>
      </c>
      <c r="K8" s="155" t="s">
        <v>100</v>
      </c>
      <c r="L8" s="156" t="s">
        <v>100</v>
      </c>
    </row>
    <row r="9" spans="1:12" ht="13.5" thickBot="1">
      <c r="A9" s="137" t="s">
        <v>101</v>
      </c>
      <c r="B9" s="151" t="s">
        <v>102</v>
      </c>
      <c r="C9" s="148" t="s">
        <v>93</v>
      </c>
      <c r="D9" s="149" t="s">
        <v>93</v>
      </c>
      <c r="E9" s="150" t="s">
        <v>93</v>
      </c>
      <c r="F9" s="149" t="s">
        <v>93</v>
      </c>
      <c r="G9" s="152" t="s">
        <v>93</v>
      </c>
      <c r="H9" s="149" t="s">
        <v>93</v>
      </c>
      <c r="I9" s="155" t="s">
        <v>100</v>
      </c>
      <c r="J9" s="156" t="s">
        <v>100</v>
      </c>
      <c r="K9" s="157" t="s">
        <v>103</v>
      </c>
      <c r="L9" s="158" t="s">
        <v>100</v>
      </c>
    </row>
    <row r="10" spans="1:12" ht="13.5" thickBot="1">
      <c r="A10" s="137" t="s">
        <v>104</v>
      </c>
      <c r="B10" s="151" t="s">
        <v>105</v>
      </c>
      <c r="C10" s="148" t="s">
        <v>93</v>
      </c>
      <c r="D10" s="149" t="s">
        <v>93</v>
      </c>
      <c r="E10" s="150" t="s">
        <v>93</v>
      </c>
      <c r="F10" s="149" t="s">
        <v>93</v>
      </c>
      <c r="G10" s="159" t="s">
        <v>100</v>
      </c>
      <c r="H10" s="160" t="s">
        <v>93</v>
      </c>
      <c r="I10" s="157" t="s">
        <v>103</v>
      </c>
      <c r="J10" s="158" t="s">
        <v>100</v>
      </c>
      <c r="K10" s="157" t="s">
        <v>106</v>
      </c>
      <c r="L10" s="158" t="s">
        <v>107</v>
      </c>
    </row>
    <row r="11" spans="1:12" ht="13.5" thickBot="1">
      <c r="A11" s="137" t="s">
        <v>108</v>
      </c>
      <c r="B11" s="151" t="s">
        <v>109</v>
      </c>
      <c r="C11" s="148" t="s">
        <v>93</v>
      </c>
      <c r="D11" s="149" t="s">
        <v>93</v>
      </c>
      <c r="E11" s="154" t="s">
        <v>93</v>
      </c>
      <c r="F11" s="149" t="s">
        <v>93</v>
      </c>
      <c r="G11" s="161" t="s">
        <v>103</v>
      </c>
      <c r="H11" s="156" t="s">
        <v>100</v>
      </c>
      <c r="I11" s="157" t="s">
        <v>106</v>
      </c>
      <c r="J11" s="158" t="s">
        <v>110</v>
      </c>
      <c r="K11" s="157" t="s">
        <v>111</v>
      </c>
      <c r="L11" s="158" t="s">
        <v>112</v>
      </c>
    </row>
    <row r="12" spans="1:12" ht="13.5" thickBot="1">
      <c r="A12" s="137" t="s">
        <v>113</v>
      </c>
      <c r="B12" s="151" t="s">
        <v>114</v>
      </c>
      <c r="C12" s="152" t="s">
        <v>93</v>
      </c>
      <c r="D12" s="149" t="s">
        <v>93</v>
      </c>
      <c r="E12" s="162" t="s">
        <v>115</v>
      </c>
      <c r="F12" s="163" t="s">
        <v>93</v>
      </c>
      <c r="G12" s="161" t="s">
        <v>116</v>
      </c>
      <c r="H12" s="158" t="s">
        <v>100</v>
      </c>
      <c r="I12" s="157" t="s">
        <v>117</v>
      </c>
      <c r="J12" s="158" t="s">
        <v>118</v>
      </c>
      <c r="K12" s="157" t="s">
        <v>119</v>
      </c>
      <c r="L12" s="158" t="s">
        <v>120</v>
      </c>
    </row>
    <row r="13" spans="1:12" ht="13.5" thickBot="1">
      <c r="A13" s="137" t="s">
        <v>121</v>
      </c>
      <c r="B13" s="151" t="s">
        <v>122</v>
      </c>
      <c r="C13" s="164" t="s">
        <v>100</v>
      </c>
      <c r="D13" s="165" t="s">
        <v>93</v>
      </c>
      <c r="E13" s="166" t="s">
        <v>123</v>
      </c>
      <c r="F13" s="165" t="s">
        <v>93</v>
      </c>
      <c r="G13" s="161" t="s">
        <v>120</v>
      </c>
      <c r="H13" s="158" t="s">
        <v>107</v>
      </c>
      <c r="I13" s="157" t="s">
        <v>124</v>
      </c>
      <c r="J13" s="158" t="s">
        <v>116</v>
      </c>
      <c r="K13" s="157" t="s">
        <v>125</v>
      </c>
      <c r="L13" s="158" t="s">
        <v>126</v>
      </c>
    </row>
    <row r="14" spans="1:12">
      <c r="A14" s="137" t="s">
        <v>127</v>
      </c>
      <c r="B14" s="151" t="s">
        <v>128</v>
      </c>
      <c r="C14" s="161" t="s">
        <v>123</v>
      </c>
      <c r="D14" s="156" t="s">
        <v>100</v>
      </c>
      <c r="E14" s="157" t="s">
        <v>120</v>
      </c>
      <c r="F14" s="156" t="s">
        <v>115</v>
      </c>
      <c r="G14" s="161" t="s">
        <v>129</v>
      </c>
      <c r="H14" s="158" t="s">
        <v>116</v>
      </c>
      <c r="I14" s="157" t="s">
        <v>130</v>
      </c>
      <c r="J14" s="158" t="s">
        <v>131</v>
      </c>
      <c r="K14" s="157" t="s">
        <v>132</v>
      </c>
      <c r="L14" s="158" t="s">
        <v>124</v>
      </c>
    </row>
    <row r="15" spans="1:12">
      <c r="A15" s="137" t="s">
        <v>133</v>
      </c>
      <c r="B15" s="151" t="s">
        <v>134</v>
      </c>
      <c r="C15" s="161" t="s">
        <v>135</v>
      </c>
      <c r="D15" s="158" t="s">
        <v>136</v>
      </c>
      <c r="E15" s="157" t="s">
        <v>137</v>
      </c>
      <c r="F15" s="158" t="s">
        <v>138</v>
      </c>
      <c r="G15" s="161" t="s">
        <v>139</v>
      </c>
      <c r="H15" s="158" t="s">
        <v>140</v>
      </c>
      <c r="I15" s="157" t="s">
        <v>141</v>
      </c>
      <c r="J15" s="158" t="s">
        <v>142</v>
      </c>
      <c r="K15" s="157" t="s">
        <v>143</v>
      </c>
      <c r="L15" s="158" t="s">
        <v>144</v>
      </c>
    </row>
    <row r="16" spans="1:12">
      <c r="A16" s="137" t="s">
        <v>145</v>
      </c>
      <c r="B16" s="151" t="s">
        <v>146</v>
      </c>
      <c r="C16" s="161" t="s">
        <v>147</v>
      </c>
      <c r="D16" s="158" t="s">
        <v>148</v>
      </c>
      <c r="E16" s="157" t="s">
        <v>139</v>
      </c>
      <c r="F16" s="158" t="s">
        <v>106</v>
      </c>
      <c r="G16" s="161" t="s">
        <v>149</v>
      </c>
      <c r="H16" s="158" t="s">
        <v>147</v>
      </c>
      <c r="I16" s="157" t="s">
        <v>150</v>
      </c>
      <c r="J16" s="158" t="s">
        <v>151</v>
      </c>
      <c r="K16" s="157" t="s">
        <v>152</v>
      </c>
      <c r="L16" s="158" t="s">
        <v>153</v>
      </c>
    </row>
    <row r="17" spans="1:12">
      <c r="A17" s="137" t="s">
        <v>154</v>
      </c>
      <c r="B17" s="143" t="s">
        <v>155</v>
      </c>
      <c r="C17" s="161" t="s">
        <v>156</v>
      </c>
      <c r="D17" s="158" t="s">
        <v>157</v>
      </c>
      <c r="E17" s="157" t="s">
        <v>149</v>
      </c>
      <c r="F17" s="158" t="s">
        <v>158</v>
      </c>
      <c r="G17" s="161" t="s">
        <v>159</v>
      </c>
      <c r="H17" s="158" t="s">
        <v>160</v>
      </c>
      <c r="I17" s="167" t="s">
        <v>161</v>
      </c>
      <c r="J17" s="158" t="s">
        <v>162</v>
      </c>
      <c r="K17" s="157" t="s">
        <v>163</v>
      </c>
      <c r="L17" s="158" t="s">
        <v>163</v>
      </c>
    </row>
    <row r="18" spans="1:12">
      <c r="A18" s="137" t="s">
        <v>164</v>
      </c>
      <c r="B18" s="143" t="s">
        <v>165</v>
      </c>
      <c r="C18" s="161" t="s">
        <v>166</v>
      </c>
      <c r="D18" s="158" t="s">
        <v>142</v>
      </c>
      <c r="E18" s="157" t="s">
        <v>167</v>
      </c>
      <c r="F18" s="158" t="s">
        <v>151</v>
      </c>
      <c r="G18" s="161" t="s">
        <v>168</v>
      </c>
      <c r="H18" s="158" t="s">
        <v>169</v>
      </c>
      <c r="I18" s="157" t="s">
        <v>170</v>
      </c>
      <c r="J18" s="158" t="s">
        <v>171</v>
      </c>
      <c r="K18" s="157" t="s">
        <v>163</v>
      </c>
      <c r="L18" s="158" t="s">
        <v>163</v>
      </c>
    </row>
    <row r="19" spans="1:12" ht="13.5" thickBot="1">
      <c r="A19" s="168" t="s">
        <v>172</v>
      </c>
      <c r="B19" s="169" t="s">
        <v>173</v>
      </c>
      <c r="C19" s="170" t="s">
        <v>174</v>
      </c>
      <c r="D19" s="171" t="s">
        <v>175</v>
      </c>
      <c r="E19" s="172" t="s">
        <v>176</v>
      </c>
      <c r="F19" s="171" t="s">
        <v>162</v>
      </c>
      <c r="G19" s="170" t="s">
        <v>170</v>
      </c>
      <c r="H19" s="171" t="s">
        <v>150</v>
      </c>
      <c r="I19" s="172" t="s">
        <v>170</v>
      </c>
      <c r="J19" s="171" t="s">
        <v>177</v>
      </c>
      <c r="K19" s="172" t="s">
        <v>163</v>
      </c>
      <c r="L19" s="171" t="s">
        <v>163</v>
      </c>
    </row>
    <row r="20" spans="1:12">
      <c r="A20" s="173"/>
      <c r="B20" s="143"/>
      <c r="C20" s="174"/>
      <c r="D20" s="174"/>
      <c r="E20" s="174"/>
      <c r="F20" s="174"/>
      <c r="G20" s="174"/>
      <c r="H20" s="174"/>
      <c r="I20" s="174"/>
      <c r="J20" s="174"/>
      <c r="K20" s="174"/>
      <c r="L20" s="174"/>
    </row>
    <row r="21" spans="1:12" ht="13.5" thickBot="1">
      <c r="A21" s="173"/>
      <c r="B21" s="143"/>
      <c r="C21" s="174"/>
      <c r="D21" s="174"/>
      <c r="E21" s="174"/>
      <c r="F21" s="174"/>
      <c r="G21" s="174"/>
      <c r="H21" s="174"/>
      <c r="I21" s="174"/>
      <c r="J21" s="174"/>
      <c r="K21" s="174"/>
      <c r="L21" s="174"/>
    </row>
    <row r="22" spans="1:12" ht="18.75">
      <c r="A22" s="125" t="s">
        <v>10</v>
      </c>
      <c r="B22" s="175" t="s">
        <v>76</v>
      </c>
      <c r="C22" s="176"/>
      <c r="D22" s="177"/>
      <c r="E22" s="176"/>
      <c r="F22" s="176"/>
      <c r="G22" s="176"/>
      <c r="H22" s="176"/>
      <c r="I22" s="176"/>
      <c r="J22" s="176"/>
      <c r="K22" s="176"/>
      <c r="L22" s="178"/>
    </row>
    <row r="23" spans="1:12" ht="18.75" thickBot="1">
      <c r="A23" s="126" t="s">
        <v>77</v>
      </c>
      <c r="B23" s="127"/>
      <c r="C23" s="128" t="s">
        <v>78</v>
      </c>
      <c r="D23" s="129"/>
      <c r="E23" s="130"/>
      <c r="F23" s="130"/>
      <c r="G23" s="130"/>
      <c r="H23" s="130"/>
      <c r="I23" s="130"/>
      <c r="J23" s="130"/>
      <c r="K23" s="130"/>
      <c r="L23" s="131"/>
    </row>
    <row r="24" spans="1:12" ht="13.5" thickBot="1">
      <c r="A24" s="132" t="s">
        <v>79</v>
      </c>
      <c r="B24" s="133" t="s">
        <v>80</v>
      </c>
      <c r="C24" s="134" t="s">
        <v>81</v>
      </c>
      <c r="D24" s="135" t="s">
        <v>81</v>
      </c>
      <c r="E24" s="134" t="s">
        <v>82</v>
      </c>
      <c r="F24" s="135" t="s">
        <v>83</v>
      </c>
      <c r="G24" s="136" t="s">
        <v>84</v>
      </c>
      <c r="H24" s="135" t="s">
        <v>84</v>
      </c>
      <c r="I24" s="136" t="s">
        <v>85</v>
      </c>
      <c r="J24" s="135" t="s">
        <v>85</v>
      </c>
      <c r="K24" s="136" t="s">
        <v>86</v>
      </c>
      <c r="L24" s="135" t="s">
        <v>86</v>
      </c>
    </row>
    <row r="25" spans="1:12" ht="13.5" thickBot="1">
      <c r="A25" s="137" t="s">
        <v>87</v>
      </c>
      <c r="B25" s="138" t="s">
        <v>88</v>
      </c>
      <c r="C25" s="179" t="s">
        <v>89</v>
      </c>
      <c r="D25" s="140" t="s">
        <v>90</v>
      </c>
      <c r="E25" s="179" t="s">
        <v>89</v>
      </c>
      <c r="F25" s="140" t="s">
        <v>90</v>
      </c>
      <c r="G25" s="180" t="s">
        <v>89</v>
      </c>
      <c r="H25" s="140" t="s">
        <v>90</v>
      </c>
      <c r="I25" s="180" t="s">
        <v>89</v>
      </c>
      <c r="J25" s="140" t="s">
        <v>90</v>
      </c>
      <c r="K25" s="180" t="s">
        <v>89</v>
      </c>
      <c r="L25" s="140" t="s">
        <v>90</v>
      </c>
    </row>
    <row r="26" spans="1:12">
      <c r="A26" s="137" t="s">
        <v>91</v>
      </c>
      <c r="B26" s="143" t="s">
        <v>92</v>
      </c>
      <c r="C26" s="181" t="s">
        <v>93</v>
      </c>
      <c r="D26" s="182" t="s">
        <v>93</v>
      </c>
      <c r="E26" s="183" t="s">
        <v>93</v>
      </c>
      <c r="F26" s="184" t="s">
        <v>93</v>
      </c>
      <c r="G26" s="181" t="s">
        <v>93</v>
      </c>
      <c r="H26" s="182" t="s">
        <v>93</v>
      </c>
      <c r="I26" s="183" t="s">
        <v>93</v>
      </c>
      <c r="J26" s="184" t="s">
        <v>93</v>
      </c>
      <c r="K26" s="183" t="s">
        <v>93</v>
      </c>
      <c r="L26" s="184" t="s">
        <v>93</v>
      </c>
    </row>
    <row r="27" spans="1:12">
      <c r="A27" s="137" t="s">
        <v>94</v>
      </c>
      <c r="B27" s="143" t="s">
        <v>95</v>
      </c>
      <c r="C27" s="185" t="s">
        <v>93</v>
      </c>
      <c r="D27" s="186" t="s">
        <v>93</v>
      </c>
      <c r="E27" s="187" t="s">
        <v>93</v>
      </c>
      <c r="F27" s="186" t="s">
        <v>93</v>
      </c>
      <c r="G27" s="185" t="s">
        <v>93</v>
      </c>
      <c r="H27" s="186" t="s">
        <v>93</v>
      </c>
      <c r="I27" s="187" t="s">
        <v>93</v>
      </c>
      <c r="J27" s="186" t="s">
        <v>93</v>
      </c>
      <c r="K27" s="187" t="s">
        <v>93</v>
      </c>
      <c r="L27" s="186" t="s">
        <v>93</v>
      </c>
    </row>
    <row r="28" spans="1:12" ht="13.5" thickBot="1">
      <c r="A28" s="137" t="s">
        <v>96</v>
      </c>
      <c r="B28" s="151" t="s">
        <v>97</v>
      </c>
      <c r="C28" s="185" t="s">
        <v>93</v>
      </c>
      <c r="D28" s="186" t="s">
        <v>93</v>
      </c>
      <c r="E28" s="187" t="s">
        <v>93</v>
      </c>
      <c r="F28" s="186" t="s">
        <v>93</v>
      </c>
      <c r="G28" s="185" t="s">
        <v>93</v>
      </c>
      <c r="H28" s="186" t="s">
        <v>93</v>
      </c>
      <c r="I28" s="187" t="s">
        <v>93</v>
      </c>
      <c r="J28" s="186" t="s">
        <v>93</v>
      </c>
      <c r="K28" s="188" t="s">
        <v>93</v>
      </c>
      <c r="L28" s="189" t="s">
        <v>93</v>
      </c>
    </row>
    <row r="29" spans="1:12" ht="13.5" thickBot="1">
      <c r="A29" s="137" t="s">
        <v>98</v>
      </c>
      <c r="B29" s="151" t="s">
        <v>99</v>
      </c>
      <c r="C29" s="185" t="s">
        <v>93</v>
      </c>
      <c r="D29" s="186" t="s">
        <v>93</v>
      </c>
      <c r="E29" s="187" t="s">
        <v>93</v>
      </c>
      <c r="F29" s="186" t="s">
        <v>93</v>
      </c>
      <c r="G29" s="185" t="s">
        <v>93</v>
      </c>
      <c r="H29" s="186" t="s">
        <v>93</v>
      </c>
      <c r="I29" s="190" t="s">
        <v>93</v>
      </c>
      <c r="J29" s="189" t="s">
        <v>93</v>
      </c>
      <c r="K29" s="155" t="s">
        <v>100</v>
      </c>
      <c r="L29" s="156" t="s">
        <v>100</v>
      </c>
    </row>
    <row r="30" spans="1:12" ht="13.5" thickBot="1">
      <c r="A30" s="137" t="s">
        <v>101</v>
      </c>
      <c r="B30" s="151" t="s">
        <v>102</v>
      </c>
      <c r="C30" s="185" t="s">
        <v>93</v>
      </c>
      <c r="D30" s="186" t="s">
        <v>93</v>
      </c>
      <c r="E30" s="187" t="s">
        <v>93</v>
      </c>
      <c r="F30" s="186" t="s">
        <v>93</v>
      </c>
      <c r="G30" s="188" t="s">
        <v>93</v>
      </c>
      <c r="H30" s="186" t="s">
        <v>93</v>
      </c>
      <c r="I30" s="155" t="s">
        <v>100</v>
      </c>
      <c r="J30" s="156" t="s">
        <v>100</v>
      </c>
      <c r="K30" s="157" t="s">
        <v>103</v>
      </c>
      <c r="L30" s="158" t="s">
        <v>100</v>
      </c>
    </row>
    <row r="31" spans="1:12" ht="13.5" thickBot="1">
      <c r="A31" s="137" t="s">
        <v>104</v>
      </c>
      <c r="B31" s="151" t="s">
        <v>105</v>
      </c>
      <c r="C31" s="185" t="s">
        <v>93</v>
      </c>
      <c r="D31" s="186" t="s">
        <v>93</v>
      </c>
      <c r="E31" s="187" t="s">
        <v>93</v>
      </c>
      <c r="F31" s="186" t="s">
        <v>93</v>
      </c>
      <c r="G31" s="159" t="s">
        <v>100</v>
      </c>
      <c r="H31" s="191" t="s">
        <v>93</v>
      </c>
      <c r="I31" s="157" t="s">
        <v>103</v>
      </c>
      <c r="J31" s="158" t="s">
        <v>100</v>
      </c>
      <c r="K31" s="157" t="s">
        <v>106</v>
      </c>
      <c r="L31" s="158" t="s">
        <v>107</v>
      </c>
    </row>
    <row r="32" spans="1:12" ht="13.5" thickBot="1">
      <c r="A32" s="137" t="s">
        <v>108</v>
      </c>
      <c r="B32" s="151" t="s">
        <v>109</v>
      </c>
      <c r="C32" s="185" t="s">
        <v>93</v>
      </c>
      <c r="D32" s="186" t="s">
        <v>93</v>
      </c>
      <c r="E32" s="190" t="s">
        <v>93</v>
      </c>
      <c r="F32" s="186" t="s">
        <v>93</v>
      </c>
      <c r="G32" s="161" t="s">
        <v>103</v>
      </c>
      <c r="H32" s="156" t="s">
        <v>100</v>
      </c>
      <c r="I32" s="157" t="s">
        <v>106</v>
      </c>
      <c r="J32" s="158" t="s">
        <v>110</v>
      </c>
      <c r="K32" s="157" t="s">
        <v>111</v>
      </c>
      <c r="L32" s="158" t="s">
        <v>112</v>
      </c>
    </row>
    <row r="33" spans="1:12" ht="13.5" thickBot="1">
      <c r="A33" s="137" t="s">
        <v>113</v>
      </c>
      <c r="B33" s="151" t="s">
        <v>114</v>
      </c>
      <c r="C33" s="188" t="s">
        <v>93</v>
      </c>
      <c r="D33" s="186" t="s">
        <v>93</v>
      </c>
      <c r="E33" s="162" t="s">
        <v>115</v>
      </c>
      <c r="F33" s="192" t="s">
        <v>93</v>
      </c>
      <c r="G33" s="161" t="s">
        <v>116</v>
      </c>
      <c r="H33" s="158" t="s">
        <v>100</v>
      </c>
      <c r="I33" s="157" t="s">
        <v>117</v>
      </c>
      <c r="J33" s="158" t="s">
        <v>118</v>
      </c>
      <c r="K33" s="157" t="s">
        <v>119</v>
      </c>
      <c r="L33" s="158" t="s">
        <v>120</v>
      </c>
    </row>
    <row r="34" spans="1:12" ht="13.5" thickBot="1">
      <c r="A34" s="137" t="s">
        <v>121</v>
      </c>
      <c r="B34" s="151" t="s">
        <v>122</v>
      </c>
      <c r="C34" s="164" t="s">
        <v>100</v>
      </c>
      <c r="D34" s="193" t="s">
        <v>93</v>
      </c>
      <c r="E34" s="166" t="s">
        <v>123</v>
      </c>
      <c r="F34" s="193" t="s">
        <v>93</v>
      </c>
      <c r="G34" s="161" t="s">
        <v>120</v>
      </c>
      <c r="H34" s="158" t="s">
        <v>107</v>
      </c>
      <c r="I34" s="157" t="s">
        <v>124</v>
      </c>
      <c r="J34" s="158" t="s">
        <v>116</v>
      </c>
      <c r="K34" s="157" t="s">
        <v>125</v>
      </c>
      <c r="L34" s="158" t="s">
        <v>126</v>
      </c>
    </row>
    <row r="35" spans="1:12">
      <c r="A35" s="137" t="s">
        <v>127</v>
      </c>
      <c r="B35" s="151" t="s">
        <v>128</v>
      </c>
      <c r="C35" s="161" t="s">
        <v>123</v>
      </c>
      <c r="D35" s="156" t="s">
        <v>100</v>
      </c>
      <c r="E35" s="157" t="s">
        <v>120</v>
      </c>
      <c r="F35" s="156" t="s">
        <v>115</v>
      </c>
      <c r="G35" s="161" t="s">
        <v>129</v>
      </c>
      <c r="H35" s="158" t="s">
        <v>116</v>
      </c>
      <c r="I35" s="157" t="s">
        <v>130</v>
      </c>
      <c r="J35" s="158" t="s">
        <v>131</v>
      </c>
      <c r="K35" s="157" t="s">
        <v>132</v>
      </c>
      <c r="L35" s="158" t="s">
        <v>124</v>
      </c>
    </row>
    <row r="36" spans="1:12">
      <c r="A36" s="137" t="s">
        <v>133</v>
      </c>
      <c r="B36" s="151" t="s">
        <v>134</v>
      </c>
      <c r="C36" s="161" t="s">
        <v>135</v>
      </c>
      <c r="D36" s="158" t="s">
        <v>136</v>
      </c>
      <c r="E36" s="157" t="s">
        <v>137</v>
      </c>
      <c r="F36" s="158" t="s">
        <v>138</v>
      </c>
      <c r="G36" s="161" t="s">
        <v>139</v>
      </c>
      <c r="H36" s="158" t="s">
        <v>140</v>
      </c>
      <c r="I36" s="157" t="s">
        <v>141</v>
      </c>
      <c r="J36" s="158" t="s">
        <v>142</v>
      </c>
      <c r="K36" s="157" t="s">
        <v>143</v>
      </c>
      <c r="L36" s="158" t="s">
        <v>144</v>
      </c>
    </row>
    <row r="37" spans="1:12">
      <c r="A37" s="137" t="s">
        <v>145</v>
      </c>
      <c r="B37" s="151" t="s">
        <v>146</v>
      </c>
      <c r="C37" s="161" t="s">
        <v>147</v>
      </c>
      <c r="D37" s="158" t="s">
        <v>148</v>
      </c>
      <c r="E37" s="157" t="s">
        <v>139</v>
      </c>
      <c r="F37" s="158" t="s">
        <v>106</v>
      </c>
      <c r="G37" s="161" t="s">
        <v>149</v>
      </c>
      <c r="H37" s="158" t="s">
        <v>147</v>
      </c>
      <c r="I37" s="157" t="s">
        <v>150</v>
      </c>
      <c r="J37" s="158" t="s">
        <v>151</v>
      </c>
      <c r="K37" s="157" t="s">
        <v>152</v>
      </c>
      <c r="L37" s="158" t="s">
        <v>153</v>
      </c>
    </row>
    <row r="38" spans="1:12">
      <c r="A38" s="137" t="s">
        <v>154</v>
      </c>
      <c r="B38" s="143" t="s">
        <v>155</v>
      </c>
      <c r="C38" s="161" t="s">
        <v>156</v>
      </c>
      <c r="D38" s="158" t="s">
        <v>157</v>
      </c>
      <c r="E38" s="157" t="s">
        <v>149</v>
      </c>
      <c r="F38" s="158" t="s">
        <v>158</v>
      </c>
      <c r="G38" s="161" t="s">
        <v>159</v>
      </c>
      <c r="H38" s="158" t="s">
        <v>160</v>
      </c>
      <c r="I38" s="167" t="s">
        <v>161</v>
      </c>
      <c r="J38" s="158" t="s">
        <v>162</v>
      </c>
      <c r="K38" s="157" t="s">
        <v>163</v>
      </c>
      <c r="L38" s="158" t="s">
        <v>163</v>
      </c>
    </row>
    <row r="39" spans="1:12">
      <c r="A39" s="137" t="s">
        <v>164</v>
      </c>
      <c r="B39" s="143" t="s">
        <v>165</v>
      </c>
      <c r="C39" s="161" t="s">
        <v>166</v>
      </c>
      <c r="D39" s="158" t="s">
        <v>142</v>
      </c>
      <c r="E39" s="157" t="s">
        <v>167</v>
      </c>
      <c r="F39" s="158" t="s">
        <v>151</v>
      </c>
      <c r="G39" s="161" t="s">
        <v>168</v>
      </c>
      <c r="H39" s="158" t="s">
        <v>169</v>
      </c>
      <c r="I39" s="157" t="s">
        <v>170</v>
      </c>
      <c r="J39" s="158" t="s">
        <v>171</v>
      </c>
      <c r="K39" s="157" t="s">
        <v>163</v>
      </c>
      <c r="L39" s="158" t="s">
        <v>163</v>
      </c>
    </row>
    <row r="40" spans="1:12" ht="13.5" thickBot="1">
      <c r="A40" s="168" t="s">
        <v>172</v>
      </c>
      <c r="B40" s="169" t="s">
        <v>173</v>
      </c>
      <c r="C40" s="170" t="s">
        <v>174</v>
      </c>
      <c r="D40" s="171" t="s">
        <v>175</v>
      </c>
      <c r="E40" s="172" t="s">
        <v>176</v>
      </c>
      <c r="F40" s="171" t="s">
        <v>162</v>
      </c>
      <c r="G40" s="170" t="s">
        <v>170</v>
      </c>
      <c r="H40" s="171" t="s">
        <v>150</v>
      </c>
      <c r="I40" s="172" t="s">
        <v>170</v>
      </c>
      <c r="J40" s="171" t="s">
        <v>177</v>
      </c>
      <c r="K40" s="172" t="s">
        <v>163</v>
      </c>
      <c r="L40" s="171" t="s">
        <v>163</v>
      </c>
    </row>
  </sheetData>
  <mergeCells count="1">
    <mergeCell ref="B1:L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5:B81"/>
  <sheetViews>
    <sheetView topLeftCell="A40" workbookViewId="0">
      <selection activeCell="A42" sqref="A42"/>
    </sheetView>
  </sheetViews>
  <sheetFormatPr baseColWidth="10" defaultRowHeight="12.75"/>
  <sheetData>
    <row r="5" spans="1:2">
      <c r="A5" t="s">
        <v>37</v>
      </c>
      <c r="B5" t="s">
        <v>73</v>
      </c>
    </row>
    <row r="7" spans="1:2">
      <c r="A7">
        <v>5</v>
      </c>
      <c r="B7">
        <v>110.3</v>
      </c>
    </row>
    <row r="8" spans="1:2">
      <c r="A8">
        <v>6</v>
      </c>
      <c r="B8">
        <v>110.38</v>
      </c>
    </row>
    <row r="9" spans="1:2">
      <c r="A9">
        <v>7</v>
      </c>
      <c r="B9">
        <v>110.46</v>
      </c>
    </row>
    <row r="10" spans="1:2">
      <c r="A10">
        <v>8</v>
      </c>
      <c r="B10">
        <v>110.54</v>
      </c>
    </row>
    <row r="11" spans="1:2">
      <c r="A11">
        <v>9</v>
      </c>
      <c r="B11">
        <v>110.62</v>
      </c>
    </row>
    <row r="12" spans="1:2">
      <c r="A12" s="6">
        <v>10</v>
      </c>
      <c r="B12" s="6">
        <v>110.7</v>
      </c>
    </row>
    <row r="13" spans="1:2">
      <c r="A13" s="4">
        <v>11</v>
      </c>
      <c r="B13" s="4">
        <v>110.72</v>
      </c>
    </row>
    <row r="14" spans="1:2">
      <c r="A14" s="4">
        <v>12</v>
      </c>
      <c r="B14" s="4">
        <v>110.74</v>
      </c>
    </row>
    <row r="15" spans="1:2">
      <c r="A15" s="4">
        <v>13</v>
      </c>
      <c r="B15" s="4">
        <v>110.76</v>
      </c>
    </row>
    <row r="16" spans="1:2">
      <c r="A16" s="4">
        <v>14</v>
      </c>
      <c r="B16" s="4">
        <v>110.78</v>
      </c>
    </row>
    <row r="17" spans="1:2">
      <c r="A17" s="6">
        <v>15</v>
      </c>
      <c r="B17" s="6">
        <v>110.8</v>
      </c>
    </row>
    <row r="18" spans="1:2">
      <c r="A18" s="6">
        <v>20</v>
      </c>
      <c r="B18" s="6">
        <v>110.8</v>
      </c>
    </row>
    <row r="19" spans="1:2">
      <c r="A19" s="6">
        <v>25</v>
      </c>
      <c r="B19" s="6">
        <v>110.8</v>
      </c>
    </row>
    <row r="20" spans="1:2">
      <c r="A20" s="6">
        <v>30</v>
      </c>
      <c r="B20" s="6">
        <v>110.8</v>
      </c>
    </row>
    <row r="21" spans="1:2">
      <c r="A21" s="4">
        <v>31</v>
      </c>
      <c r="B21" s="4">
        <v>110.82</v>
      </c>
    </row>
    <row r="22" spans="1:2">
      <c r="A22" s="4">
        <v>32</v>
      </c>
      <c r="B22" s="4">
        <v>110.84</v>
      </c>
    </row>
    <row r="23" spans="1:2">
      <c r="A23" s="4">
        <v>33</v>
      </c>
      <c r="B23" s="4">
        <v>110.86</v>
      </c>
    </row>
    <row r="24" spans="1:2">
      <c r="A24" s="4">
        <v>34</v>
      </c>
      <c r="B24" s="4">
        <v>110.88</v>
      </c>
    </row>
    <row r="25" spans="1:2">
      <c r="A25" s="6">
        <v>35</v>
      </c>
      <c r="B25" s="6">
        <v>110.9</v>
      </c>
    </row>
    <row r="26" spans="1:2">
      <c r="A26" s="4">
        <v>36</v>
      </c>
      <c r="B26" s="4">
        <v>111.06</v>
      </c>
    </row>
    <row r="27" spans="1:2">
      <c r="A27" s="4">
        <v>37</v>
      </c>
      <c r="B27" s="4">
        <v>111.22</v>
      </c>
    </row>
    <row r="28" spans="1:2">
      <c r="A28" s="4">
        <v>38</v>
      </c>
      <c r="B28" s="4">
        <v>111.38</v>
      </c>
    </row>
    <row r="29" spans="1:2">
      <c r="A29" s="4">
        <v>39</v>
      </c>
      <c r="B29" s="4">
        <v>111.54</v>
      </c>
    </row>
    <row r="30" spans="1:2">
      <c r="A30" s="6">
        <v>40</v>
      </c>
      <c r="B30" s="6">
        <v>111.7</v>
      </c>
    </row>
    <row r="31" spans="1:2">
      <c r="A31" s="4">
        <v>41</v>
      </c>
      <c r="B31" s="4">
        <v>111.88</v>
      </c>
    </row>
    <row r="32" spans="1:2">
      <c r="A32" s="4">
        <v>42</v>
      </c>
      <c r="B32" s="4">
        <v>112.06</v>
      </c>
    </row>
    <row r="33" spans="1:2">
      <c r="A33" s="4">
        <v>43</v>
      </c>
      <c r="B33" s="4">
        <v>112.24</v>
      </c>
    </row>
    <row r="34" spans="1:2">
      <c r="A34" s="4">
        <v>44</v>
      </c>
      <c r="B34" s="4">
        <v>112.42</v>
      </c>
    </row>
    <row r="35" spans="1:2">
      <c r="A35" s="6">
        <v>45</v>
      </c>
      <c r="B35" s="6">
        <v>112.6</v>
      </c>
    </row>
    <row r="36" spans="1:2">
      <c r="A36" s="4">
        <v>46</v>
      </c>
      <c r="B36" s="4">
        <v>112.84</v>
      </c>
    </row>
    <row r="37" spans="1:2">
      <c r="A37" s="4">
        <v>47</v>
      </c>
      <c r="B37" s="4">
        <v>113.08</v>
      </c>
    </row>
    <row r="38" spans="1:2">
      <c r="A38" s="4">
        <v>48</v>
      </c>
      <c r="B38" s="4">
        <v>113.32</v>
      </c>
    </row>
    <row r="39" spans="1:2">
      <c r="A39" s="4">
        <v>49</v>
      </c>
      <c r="B39" s="4">
        <v>113.56</v>
      </c>
    </row>
    <row r="40" spans="1:2">
      <c r="A40" s="6">
        <v>50</v>
      </c>
      <c r="B40" s="6">
        <v>113.8</v>
      </c>
    </row>
    <row r="41" spans="1:2">
      <c r="A41" s="4">
        <v>51</v>
      </c>
      <c r="B41" s="4">
        <v>113.96</v>
      </c>
    </row>
    <row r="42" spans="1:2">
      <c r="A42" s="4">
        <v>52</v>
      </c>
      <c r="B42" s="4">
        <v>114.12</v>
      </c>
    </row>
    <row r="43" spans="1:2">
      <c r="A43" s="4">
        <v>53</v>
      </c>
      <c r="B43" s="4">
        <v>114.28</v>
      </c>
    </row>
    <row r="44" spans="1:2">
      <c r="A44" s="4">
        <v>54</v>
      </c>
      <c r="B44" s="4">
        <v>114.44</v>
      </c>
    </row>
    <row r="45" spans="1:2">
      <c r="A45" s="6">
        <v>55</v>
      </c>
      <c r="B45" s="6">
        <v>114.6</v>
      </c>
    </row>
    <row r="46" spans="1:2">
      <c r="A46" s="4">
        <v>56</v>
      </c>
      <c r="B46" s="4">
        <v>114.72</v>
      </c>
    </row>
    <row r="47" spans="1:2">
      <c r="A47" s="4">
        <v>57</v>
      </c>
      <c r="B47" s="4">
        <v>114.84</v>
      </c>
    </row>
    <row r="48" spans="1:2">
      <c r="A48" s="4">
        <v>58</v>
      </c>
      <c r="B48" s="4">
        <v>114.96</v>
      </c>
    </row>
    <row r="49" spans="1:2">
      <c r="A49" s="4">
        <v>59</v>
      </c>
      <c r="B49" s="4">
        <v>115.08</v>
      </c>
    </row>
    <row r="50" spans="1:2">
      <c r="A50" s="6">
        <v>60</v>
      </c>
      <c r="B50" s="6">
        <v>115.2</v>
      </c>
    </row>
    <row r="51" spans="1:2">
      <c r="A51" s="4">
        <v>61</v>
      </c>
      <c r="B51" s="4">
        <v>115.32</v>
      </c>
    </row>
    <row r="52" spans="1:2">
      <c r="A52" s="4">
        <v>62</v>
      </c>
      <c r="B52" s="4">
        <v>115.44</v>
      </c>
    </row>
    <row r="53" spans="1:2">
      <c r="A53" s="4">
        <v>63</v>
      </c>
      <c r="B53" s="4">
        <v>115.56</v>
      </c>
    </row>
    <row r="54" spans="1:2">
      <c r="A54" s="4">
        <v>64</v>
      </c>
      <c r="B54" s="4">
        <v>115.68</v>
      </c>
    </row>
    <row r="55" spans="1:2">
      <c r="A55" s="6">
        <v>65</v>
      </c>
      <c r="B55" s="6">
        <v>115.8</v>
      </c>
    </row>
    <row r="56" spans="1:2">
      <c r="A56" s="4">
        <v>66</v>
      </c>
      <c r="B56" s="4">
        <v>115.92</v>
      </c>
    </row>
    <row r="57" spans="1:2">
      <c r="A57" s="4">
        <v>67</v>
      </c>
      <c r="B57" s="4">
        <v>116.04</v>
      </c>
    </row>
    <row r="58" spans="1:2">
      <c r="A58" s="4">
        <v>68</v>
      </c>
      <c r="B58" s="4">
        <v>116.16</v>
      </c>
    </row>
    <row r="59" spans="1:2">
      <c r="A59" s="4">
        <v>69</v>
      </c>
      <c r="B59" s="4">
        <v>116.28</v>
      </c>
    </row>
    <row r="60" spans="1:2">
      <c r="A60" s="6">
        <v>70</v>
      </c>
      <c r="B60" s="6">
        <v>116.4</v>
      </c>
    </row>
    <row r="61" spans="1:2">
      <c r="A61" s="4">
        <v>71</v>
      </c>
      <c r="B61" s="4">
        <v>116.48</v>
      </c>
    </row>
    <row r="62" spans="1:2">
      <c r="A62" s="4">
        <v>72</v>
      </c>
      <c r="B62" s="4">
        <v>116.56</v>
      </c>
    </row>
    <row r="63" spans="1:2">
      <c r="A63" s="4">
        <v>73</v>
      </c>
      <c r="B63" s="4">
        <v>116.64</v>
      </c>
    </row>
    <row r="64" spans="1:2">
      <c r="A64" s="4">
        <v>74</v>
      </c>
      <c r="B64" s="4">
        <v>116.72</v>
      </c>
    </row>
    <row r="65" spans="1:2">
      <c r="A65" s="6">
        <v>75</v>
      </c>
      <c r="B65" s="6">
        <v>116.8</v>
      </c>
    </row>
    <row r="66" spans="1:2">
      <c r="A66" s="4">
        <v>76</v>
      </c>
      <c r="B66" s="4">
        <v>116.88</v>
      </c>
    </row>
    <row r="67" spans="1:2">
      <c r="A67" s="4">
        <v>77</v>
      </c>
      <c r="B67" s="4">
        <v>116.96</v>
      </c>
    </row>
    <row r="68" spans="1:2">
      <c r="A68" s="4">
        <v>78</v>
      </c>
      <c r="B68" s="4">
        <v>117.04</v>
      </c>
    </row>
    <row r="69" spans="1:2">
      <c r="A69" s="4">
        <v>79</v>
      </c>
      <c r="B69" s="4">
        <v>117.12</v>
      </c>
    </row>
    <row r="70" spans="1:2">
      <c r="A70" s="6">
        <v>80</v>
      </c>
      <c r="B70" s="6">
        <v>117.2</v>
      </c>
    </row>
    <row r="71" spans="1:2">
      <c r="A71" s="4">
        <v>81</v>
      </c>
      <c r="B71" s="4">
        <v>117.28</v>
      </c>
    </row>
    <row r="72" spans="1:2">
      <c r="A72" s="4">
        <v>82</v>
      </c>
      <c r="B72" s="4">
        <v>117.36</v>
      </c>
    </row>
    <row r="73" spans="1:2">
      <c r="A73" s="4">
        <v>83</v>
      </c>
      <c r="B73" s="4">
        <v>117.44</v>
      </c>
    </row>
    <row r="74" spans="1:2">
      <c r="A74" s="4">
        <v>84</v>
      </c>
      <c r="B74" s="4">
        <v>117.52</v>
      </c>
    </row>
    <row r="75" spans="1:2">
      <c r="A75" s="6">
        <v>85</v>
      </c>
      <c r="B75" s="6">
        <v>117.6</v>
      </c>
    </row>
    <row r="76" spans="1:2">
      <c r="A76" s="4">
        <v>86</v>
      </c>
      <c r="B76" s="4">
        <v>117.66</v>
      </c>
    </row>
    <row r="77" spans="1:2">
      <c r="A77" s="4">
        <v>87</v>
      </c>
      <c r="B77" s="4">
        <v>117.72</v>
      </c>
    </row>
    <row r="78" spans="1:2">
      <c r="A78" s="4">
        <v>88</v>
      </c>
      <c r="B78" s="4">
        <v>117.78</v>
      </c>
    </row>
    <row r="79" spans="1:2">
      <c r="A79" s="4">
        <v>89</v>
      </c>
      <c r="B79" s="4">
        <v>117.84</v>
      </c>
    </row>
    <row r="80" spans="1:2">
      <c r="A80" s="6">
        <v>90</v>
      </c>
      <c r="B80" s="6">
        <v>117.9</v>
      </c>
    </row>
    <row r="81" spans="1:2">
      <c r="A81" s="6">
        <v>91</v>
      </c>
      <c r="B81" s="6">
        <v>118</v>
      </c>
    </row>
  </sheetData>
  <customSheetViews>
    <customSheetView guid="{2E47951E-FEBF-42C7-82EE-4721E2889EE1}" showPageBreaks="1" showRuler="0">
      <selection activeCell="B17" sqref="B17"/>
      <pageMargins left="0.78740157499999996" right="0.78740157499999996" top="0.984251969" bottom="0.984251969" header="0.4921259845" footer="0.4921259845"/>
      <headerFooter alignWithMargins="0"/>
    </customSheetView>
    <customSheetView guid="{CEE75F00-B7CC-11D7-A9D8-F31279DC4C48}" showRuler="0">
      <selection activeCell="B17" sqref="B17"/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C.G. Limits BH06</vt:lpstr>
      <vt:lpstr>HOGE</vt:lpstr>
      <vt:lpstr>HOGE Tabelle</vt:lpstr>
      <vt:lpstr>Fuel loading</vt:lpstr>
      <vt:lpstr>'C.G. Limits BH06'!Druckbereich</vt:lpstr>
    </vt:vector>
  </TitlesOfParts>
  <Company>Mario Lang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Lang</dc:creator>
  <cp:lastModifiedBy>user</cp:lastModifiedBy>
  <cp:lastPrinted>2004-02-25T14:52:47Z</cp:lastPrinted>
  <dcterms:created xsi:type="dcterms:W3CDTF">2002-09-19T20:57:26Z</dcterms:created>
  <dcterms:modified xsi:type="dcterms:W3CDTF">2021-02-17T16:17:56Z</dcterms:modified>
</cp:coreProperties>
</file>